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nirdavid/Snir/investordesk/static/companies-analysis/2021-04/cd-projekt-red/"/>
    </mc:Choice>
  </mc:AlternateContent>
  <xr:revisionPtr revIDLastSave="0" documentId="13_ncr:1_{58001C8E-B765-4341-B1EB-E6C3EB1893EB}" xr6:coauthVersionLast="46" xr6:coauthVersionMax="46" xr10:uidLastSave="{00000000-0000-0000-0000-000000000000}"/>
  <bookViews>
    <workbookView xWindow="21400" yWindow="3540" windowWidth="29800" windowHeight="23240" xr2:uid="{AE5C2C01-76C7-6E4B-916E-4FAA7A8F1E45}"/>
  </bookViews>
  <sheets>
    <sheet name="Annual financials 2010-2020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6" i="2" l="1"/>
  <c r="J156" i="2"/>
  <c r="I156" i="2"/>
  <c r="H147" i="2"/>
  <c r="H145" i="2"/>
  <c r="H134" i="2"/>
  <c r="H124" i="2" s="1"/>
  <c r="H106" i="2"/>
  <c r="H119" i="2" s="1"/>
  <c r="H122" i="2" s="1"/>
  <c r="H70" i="2"/>
  <c r="H48" i="2"/>
  <c r="H41" i="2"/>
  <c r="H23" i="2"/>
  <c r="H11" i="2"/>
  <c r="H7" i="2"/>
  <c r="H14" i="2" s="1"/>
  <c r="H20" i="2" s="1"/>
  <c r="H99" i="2" l="1"/>
</calcChain>
</file>

<file path=xl/sharedStrings.xml><?xml version="1.0" encoding="utf-8"?>
<sst xmlns="http://schemas.openxmlformats.org/spreadsheetml/2006/main" count="281" uniqueCount="166">
  <si>
    <t>Sporządzone na podstawie Skonsolidowanego sprawozdania finansowego Grupy Kapitałowej CD PROJEKT, opublikowanego 22 kwietnia 2021.</t>
  </si>
  <si>
    <t>Prepared on the basis of the Consolidated financial statement of the CD PROJEKT Group, published on April 22nd, 2021.</t>
  </si>
  <si>
    <t xml:space="preserve">The consolidated profit and loss account of the 
CD PROJEKT Group </t>
  </si>
  <si>
    <t>CONSOLIDATED PROFIT AND LOSS ACCOUNT</t>
  </si>
  <si>
    <t>01.01.2020-31.12.2020</t>
  </si>
  <si>
    <t>01.01.2019-31.12.2019</t>
  </si>
  <si>
    <t>01.01.2018-31.12.2018</t>
  </si>
  <si>
    <t>Sales revenues</t>
  </si>
  <si>
    <t>Revenues from sales of products</t>
  </si>
  <si>
    <t>Revenues from sales of services</t>
  </si>
  <si>
    <t>Revenues from sales of goods and materials</t>
  </si>
  <si>
    <t>Cost of products, services, goods and materials sold</t>
  </si>
  <si>
    <t>Cost of products and services sold</t>
  </si>
  <si>
    <t>Cost of goods and materials sold</t>
  </si>
  <si>
    <t>Gross profit (loss) from sales</t>
  </si>
  <si>
    <t>Selling costs</t>
  </si>
  <si>
    <t>General and administrative costs</t>
  </si>
  <si>
    <t>Other operating revenues</t>
  </si>
  <si>
    <t>Other operating expenses</t>
  </si>
  <si>
    <t>(Impairment)/Reversal of impairment losses of financial instruments</t>
  </si>
  <si>
    <t>Operating profit (loss)</t>
  </si>
  <si>
    <t>Financial revenues</t>
  </si>
  <si>
    <t>Financial expenses</t>
  </si>
  <si>
    <t>Profit (loss) before tax</t>
  </si>
  <si>
    <t>Income tax</t>
  </si>
  <si>
    <t>Net profit (loss)</t>
  </si>
  <si>
    <t xml:space="preserve">Net profit (loss) attributable to equity holders of parent entity </t>
  </si>
  <si>
    <t>Net earnings per share (in PLN)</t>
  </si>
  <si>
    <t>Basic for the reporting period</t>
  </si>
  <si>
    <t>Diluted for the reporting period</t>
  </si>
  <si>
    <t xml:space="preserve">Other comprehensive income which will be entered as profit (loss) following fulfillment of specific criteria </t>
  </si>
  <si>
    <t>Exchange rate differences on valuation of foreign entities</t>
  </si>
  <si>
    <t>Estimation of financial instruments at fair value through other comprehensive income, adjusted for tax effects</t>
  </si>
  <si>
    <t xml:space="preserve">Other comprehensive income which will not be entered as profit (loss) </t>
  </si>
  <si>
    <t>Total comprehensive income</t>
  </si>
  <si>
    <t>Comprehensive income attributable to minority interests</t>
  </si>
  <si>
    <t>Total comprehensive income attributable to equity holders of CD PROJEKT S.A.</t>
  </si>
  <si>
    <t xml:space="preserve">The consolidated statement of financial position of the 
CD PROJEKT Group </t>
  </si>
  <si>
    <t>ASSETS</t>
  </si>
  <si>
    <t>31.12.2019*</t>
  </si>
  <si>
    <t>31.12.2018*</t>
  </si>
  <si>
    <t>FIXED ASSETS</t>
  </si>
  <si>
    <t>Tangible assets</t>
  </si>
  <si>
    <t>Intangibles</t>
  </si>
  <si>
    <t>Expenditures on development projects</t>
  </si>
  <si>
    <t>Goodwill</t>
  </si>
  <si>
    <t>Investment properties</t>
  </si>
  <si>
    <t>Perpetual usufruct of land</t>
  </si>
  <si>
    <t>Shares in subsidiaries excluded from consolidation</t>
  </si>
  <si>
    <t>Other financial assets</t>
  </si>
  <si>
    <t>Prepaid expenses</t>
  </si>
  <si>
    <t>Deferred income tax assets</t>
  </si>
  <si>
    <t>Other receivables</t>
  </si>
  <si>
    <t>WORKING ASSETS</t>
  </si>
  <si>
    <t>Inventories</t>
  </si>
  <si>
    <t>Trade receivables</t>
  </si>
  <si>
    <t>Current income tax receivables</t>
  </si>
  <si>
    <t>Cash and cash equivalents</t>
  </si>
  <si>
    <t>Bank deposits (maturity beyond 3 months)</t>
  </si>
  <si>
    <t>Fixed assets held for sale</t>
  </si>
  <si>
    <t>TOTAL ASSETS</t>
  </si>
  <si>
    <t>LIABILITIES</t>
  </si>
  <si>
    <t>EQUITY</t>
  </si>
  <si>
    <t>Equity attributable to shareholders of the parent entity</t>
  </si>
  <si>
    <t>Share capital</t>
  </si>
  <si>
    <t>Supplementary capital</t>
  </si>
  <si>
    <t>Supplementary capital from sale of shares above nominal value</t>
  </si>
  <si>
    <t>Other reserve capital</t>
  </si>
  <si>
    <t>Exchange rate differences</t>
  </si>
  <si>
    <t>Retained earnings</t>
  </si>
  <si>
    <t>Net profit (loss) for the reporting period</t>
  </si>
  <si>
    <t>Minority interest equity</t>
  </si>
  <si>
    <t>LONG-TERM LIABILITIES</t>
  </si>
  <si>
    <t>Other financial liabilities</t>
  </si>
  <si>
    <t>Other long-tern liabilities</t>
  </si>
  <si>
    <t>Deferred income tax liabilities</t>
  </si>
  <si>
    <t>Deferred revenues</t>
  </si>
  <si>
    <t>Provisions for employee benefits and similar liabilities</t>
  </si>
  <si>
    <t>Other provisions</t>
  </si>
  <si>
    <t>SHORT-TERM LIABILITIES</t>
  </si>
  <si>
    <t>Credits and loans</t>
  </si>
  <si>
    <t>Trade liabilities</t>
  </si>
  <si>
    <t>Current income tax liabilities</t>
  </si>
  <si>
    <t>Other liabilities</t>
  </si>
  <si>
    <t>TOTAL LIABILITIES</t>
  </si>
  <si>
    <t>* dane przekształcone / adjusted data</t>
  </si>
  <si>
    <t xml:space="preserve">The consolidated statement of cash flows of the 
CD PROJEKT Group </t>
  </si>
  <si>
    <t>STATEMENT OF CASH FLOWS</t>
  </si>
  <si>
    <t>01.01.2018-31.12.2018*</t>
  </si>
  <si>
    <t>OPERATING ACTIVITIES</t>
  </si>
  <si>
    <t xml:space="preserve">Net profit / (loss) </t>
  </si>
  <si>
    <t>Total adjustments:</t>
  </si>
  <si>
    <t>Depreciation of fixed assets, intangibles, expenditures on development projects and investment properties</t>
  </si>
  <si>
    <t>Depreciation of expenditures on development projects recognized as cost of products and services sold</t>
  </si>
  <si>
    <t>Profit (loss) from exchange rate differences</t>
  </si>
  <si>
    <t>Interest and profit sharing (dividends)</t>
  </si>
  <si>
    <t>Profit (loss) from investment activities</t>
  </si>
  <si>
    <t>Change in provisions</t>
  </si>
  <si>
    <t>Change in inventories</t>
  </si>
  <si>
    <t>Change in receivables</t>
  </si>
  <si>
    <t>Change in liabilities excluding credits and loans</t>
  </si>
  <si>
    <t>Change in other assets and liabilities</t>
  </si>
  <si>
    <t>Other adjustments</t>
  </si>
  <si>
    <t>Cash flows from operating activities</t>
  </si>
  <si>
    <t>Income tax on pre-tax profit (loss)</t>
  </si>
  <si>
    <t>Withholding tax paid abroad</t>
  </si>
  <si>
    <t>Income tax (paid)/reimbursed</t>
  </si>
  <si>
    <t>Net cash flows from operating activities</t>
  </si>
  <si>
    <t>INVESTMENT ACTIVITIES</t>
  </si>
  <si>
    <t>Inflows</t>
  </si>
  <si>
    <t>Disposal of intangibles and fixed assets</t>
  </si>
  <si>
    <t>Cash assets gained in the acquisition of an enterprise</t>
  </si>
  <si>
    <t>Reimbursement of advance payment for investment properties and perpetual usufruct of land</t>
  </si>
  <si>
    <t>Disposal of financial assets</t>
  </si>
  <si>
    <t>Closing of bank deposits (maturity beyond 3 months)</t>
  </si>
  <si>
    <t>Purchase of bonds and the associated purchasing costs</t>
  </si>
  <si>
    <t>Interest on bonds</t>
  </si>
  <si>
    <t>Inflows from forward contracts</t>
  </si>
  <si>
    <t xml:space="preserve">Other inflows from investment activities </t>
  </si>
  <si>
    <t>Outflows</t>
  </si>
  <si>
    <t>Purchases of intangibles and fixed assets</t>
  </si>
  <si>
    <t>Acquisition of an enterprise</t>
  </si>
  <si>
    <t>Purchase of investment properties</t>
  </si>
  <si>
    <t>Loans granted</t>
  </si>
  <si>
    <t>Capital contributions at subsidiary</t>
  </si>
  <si>
    <t>Advance payment for investment properties</t>
  </si>
  <si>
    <t>Opening bank deposits (maturity beyond 3 months)</t>
  </si>
  <si>
    <t>Other outflows from investment activities</t>
  </si>
  <si>
    <t>Net cash flows from investment activities</t>
  </si>
  <si>
    <t>FINANCIAL ACTIVITIES</t>
  </si>
  <si>
    <t>Net inflows from sale of own shares and issue of stock in the exercise of options granted under the incentive program</t>
  </si>
  <si>
    <t>Collection of receivables arising from financial lease agreements</t>
  </si>
  <si>
    <t>Interest payments</t>
  </si>
  <si>
    <t>Increase in share capital of subsidiary company</t>
  </si>
  <si>
    <t>Dividends and other payments due to equity holders</t>
  </si>
  <si>
    <t>Purchase of own shares in order to enable exercise of options granted under the incentive program</t>
  </si>
  <si>
    <t>Payment of liabilities arising from lease agreements</t>
  </si>
  <si>
    <t>Net cash flows from financial activities</t>
  </si>
  <si>
    <t>Total net cash flows</t>
  </si>
  <si>
    <t>Change in cash and cash equivalents on balance sheet</t>
  </si>
  <si>
    <t>Cash and cash equivalents at beginning of period</t>
  </si>
  <si>
    <t>Cash and cash equivalents at end of period</t>
  </si>
  <si>
    <t>The consolidated profit and loss account of the 
CD PROJEKT Group by individual segments</t>
  </si>
  <si>
    <t>PROFIT AND LOSS ACCOUNT</t>
  </si>
  <si>
    <t>Cost of products, goods and materials sold</t>
  </si>
  <si>
    <t>The consolidated statement of financial position of the 
CD PROJEKT Group by individual segments</t>
  </si>
  <si>
    <t>Fixed assets</t>
  </si>
  <si>
    <t>Investments in subsidiaries</t>
  </si>
  <si>
    <t>Shares in subsidiaries not subject to consolidation</t>
  </si>
  <si>
    <t>Other long-term liabilities</t>
  </si>
  <si>
    <t>01.01.2017-31.12.2017*</t>
  </si>
  <si>
    <t>31.12.2017*</t>
  </si>
  <si>
    <t>31.12.2017</t>
  </si>
  <si>
    <t>01.01.2016-31.12.2016*</t>
  </si>
  <si>
    <t>31.12.2016*</t>
  </si>
  <si>
    <t>01.01-31.12.2015*</t>
  </si>
  <si>
    <t>31.12.2015*</t>
  </si>
  <si>
    <t>01.01-31.12.2014*</t>
  </si>
  <si>
    <t>31.12.2014*</t>
  </si>
  <si>
    <t>01.01-31.12.2013</t>
  </si>
  <si>
    <t>31.12.2013</t>
  </si>
  <si>
    <t>01.01-31.12.2012</t>
  </si>
  <si>
    <t>31.12.2012</t>
  </si>
  <si>
    <t>01.01-31.12.2011</t>
  </si>
  <si>
    <t>31.12.2011</t>
  </si>
  <si>
    <t>Collected by Snir David www.the-investing-desk.com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</si>
</sst>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8" formatCode="#,##0_ ;[Red]\-#,##0\ "/>
    <numFmt numFmtId="169" formatCode="_-* #,##0.00\ _z_ł_-;\-* #,##0.00\ _z_ł_-;_-* &quot;-&quot;??\ _z_ł_-;_-@_-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9" fontId="13" fillId="0" borderId="0" applyFont="0" applyFill="0" applyBorder="0" applyAlignment="0" applyProtection="0"/>
  </cellStyleXfs>
  <cellXfs count="73">
    <xf numFmtId="0" fontId="0" fillId="0" borderId="0" xfId="0"/>
    <xf numFmtId="3" fontId="4" fillId="2" borderId="1" xfId="2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/>
    <xf numFmtId="3" fontId="0" fillId="3" borderId="0" xfId="0" applyNumberFormat="1" applyFill="1"/>
    <xf numFmtId="3" fontId="6" fillId="3" borderId="0" xfId="0" applyNumberFormat="1" applyFont="1" applyFill="1"/>
    <xf numFmtId="3" fontId="7" fillId="3" borderId="0" xfId="0" applyNumberFormat="1" applyFont="1" applyFill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/>
    </xf>
    <xf numFmtId="3" fontId="4" fillId="4" borderId="2" xfId="2" applyNumberFormat="1" applyFont="1" applyFill="1" applyBorder="1" applyAlignment="1">
      <alignment horizontal="center" vertical="center" wrapText="1"/>
    </xf>
    <xf numFmtId="3" fontId="8" fillId="5" borderId="2" xfId="2" applyNumberFormat="1" applyFont="1" applyFill="1" applyBorder="1" applyAlignment="1">
      <alignment vertical="center"/>
    </xf>
    <xf numFmtId="3" fontId="4" fillId="5" borderId="2" xfId="2" applyNumberFormat="1" applyFont="1" applyFill="1" applyBorder="1" applyAlignment="1">
      <alignment horizontal="right" vertical="center"/>
    </xf>
    <xf numFmtId="3" fontId="9" fillId="0" borderId="2" xfId="2" applyNumberFormat="1" applyFont="1" applyBorder="1" applyAlignment="1">
      <alignment horizontal="left" vertical="center"/>
    </xf>
    <xf numFmtId="3" fontId="10" fillId="0" borderId="2" xfId="2" applyNumberFormat="1" applyFont="1" applyBorder="1" applyAlignment="1">
      <alignment horizontal="right" vertical="center"/>
    </xf>
    <xf numFmtId="3" fontId="8" fillId="5" borderId="2" xfId="2" applyNumberFormat="1" applyFont="1" applyFill="1" applyBorder="1" applyAlignment="1">
      <alignment horizontal="left" vertical="center"/>
    </xf>
    <xf numFmtId="3" fontId="9" fillId="0" borderId="2" xfId="2" applyNumberFormat="1" applyFont="1" applyBorder="1" applyAlignment="1">
      <alignment vertical="center"/>
    </xf>
    <xf numFmtId="3" fontId="4" fillId="3" borderId="3" xfId="2" applyNumberFormat="1" applyFont="1" applyFill="1" applyBorder="1" applyAlignment="1">
      <alignment horizontal="right" vertical="center"/>
    </xf>
    <xf numFmtId="3" fontId="4" fillId="3" borderId="0" xfId="2" applyNumberFormat="1" applyFont="1" applyFill="1" applyAlignment="1">
      <alignment horizontal="right" vertical="center"/>
    </xf>
    <xf numFmtId="3" fontId="8" fillId="5" borderId="2" xfId="0" applyNumberFormat="1" applyFont="1" applyFill="1" applyBorder="1" applyAlignment="1">
      <alignment horizontal="justify" vertical="center"/>
    </xf>
    <xf numFmtId="3" fontId="4" fillId="5" borderId="2" xfId="0" applyNumberFormat="1" applyFont="1" applyFill="1" applyBorder="1" applyAlignment="1">
      <alignment horizontal="right" vertical="center"/>
    </xf>
    <xf numFmtId="3" fontId="9" fillId="0" borderId="4" xfId="0" applyNumberFormat="1" applyFont="1" applyBorder="1" applyAlignment="1">
      <alignment horizontal="justify"/>
    </xf>
    <xf numFmtId="4" fontId="10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justify"/>
    </xf>
    <xf numFmtId="3" fontId="8" fillId="0" borderId="4" xfId="0" applyNumberFormat="1" applyFont="1" applyBorder="1" applyAlignment="1">
      <alignment horizontal="left" vertical="center"/>
    </xf>
    <xf numFmtId="3" fontId="4" fillId="0" borderId="2" xfId="2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left" vertical="center"/>
    </xf>
    <xf numFmtId="168" fontId="9" fillId="0" borderId="4" xfId="0" applyNumberFormat="1" applyFont="1" applyBorder="1" applyAlignment="1">
      <alignment horizontal="left" vertical="center"/>
    </xf>
    <xf numFmtId="3" fontId="11" fillId="3" borderId="0" xfId="0" applyNumberFormat="1" applyFont="1" applyFill="1"/>
    <xf numFmtId="14" fontId="4" fillId="4" borderId="2" xfId="2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vertical="center"/>
    </xf>
    <xf numFmtId="3" fontId="4" fillId="5" borderId="2" xfId="0" applyNumberFormat="1" applyFont="1" applyFill="1" applyBorder="1" applyAlignment="1">
      <alignment vertical="center"/>
    </xf>
    <xf numFmtId="3" fontId="10" fillId="0" borderId="2" xfId="2" applyNumberFormat="1" applyFont="1" applyBorder="1" applyAlignment="1">
      <alignment vertical="center"/>
    </xf>
    <xf numFmtId="3" fontId="10" fillId="6" borderId="2" xfId="2" applyNumberFormat="1" applyFont="1" applyFill="1" applyBorder="1" applyAlignment="1">
      <alignment vertical="center"/>
    </xf>
    <xf numFmtId="3" fontId="9" fillId="0" borderId="2" xfId="0" applyNumberFormat="1" applyFont="1" applyBorder="1"/>
    <xf numFmtId="3" fontId="10" fillId="0" borderId="2" xfId="0" applyNumberFormat="1" applyFont="1" applyBorder="1"/>
    <xf numFmtId="3" fontId="12" fillId="0" borderId="0" xfId="0" applyNumberFormat="1" applyFont="1"/>
    <xf numFmtId="3" fontId="9" fillId="6" borderId="2" xfId="2" applyNumberFormat="1" applyFont="1" applyFill="1" applyBorder="1" applyAlignment="1">
      <alignment vertical="center"/>
    </xf>
    <xf numFmtId="3" fontId="4" fillId="5" borderId="2" xfId="3" applyNumberFormat="1" applyFont="1" applyFill="1" applyBorder="1" applyAlignment="1">
      <alignment vertical="center"/>
    </xf>
    <xf numFmtId="3" fontId="4" fillId="5" borderId="2" xfId="1" applyNumberFormat="1" applyFont="1" applyFill="1" applyBorder="1" applyAlignment="1">
      <alignment vertical="center"/>
    </xf>
    <xf numFmtId="3" fontId="8" fillId="2" borderId="2" xfId="2" applyNumberFormat="1" applyFont="1" applyFill="1" applyBorder="1" applyAlignment="1">
      <alignment vertical="center"/>
    </xf>
    <xf numFmtId="3" fontId="4" fillId="2" borderId="1" xfId="2" applyNumberFormat="1" applyFont="1" applyFill="1" applyBorder="1" applyAlignment="1">
      <alignment horizontal="right" vertical="center"/>
    </xf>
    <xf numFmtId="3" fontId="8" fillId="2" borderId="2" xfId="2" applyNumberFormat="1" applyFont="1" applyFill="1" applyBorder="1" applyAlignment="1">
      <alignment horizontal="left" vertical="center" indent="1"/>
    </xf>
    <xf numFmtId="3" fontId="9" fillId="0" borderId="2" xfId="2" applyNumberFormat="1" applyFont="1" applyBorder="1" applyAlignment="1">
      <alignment horizontal="left" vertical="center" indent="1"/>
    </xf>
    <xf numFmtId="3" fontId="10" fillId="0" borderId="1" xfId="2" applyNumberFormat="1" applyFont="1" applyBorder="1" applyAlignment="1">
      <alignment horizontal="right" vertical="center"/>
    </xf>
    <xf numFmtId="3" fontId="4" fillId="2" borderId="2" xfId="2" applyNumberFormat="1" applyFont="1" applyFill="1" applyBorder="1" applyAlignment="1">
      <alignment horizontal="right" vertical="center"/>
    </xf>
    <xf numFmtId="3" fontId="8" fillId="4" borderId="6" xfId="2" applyNumberFormat="1" applyFont="1" applyFill="1" applyBorder="1" applyAlignment="1">
      <alignment horizontal="center" vertical="center"/>
    </xf>
    <xf numFmtId="3" fontId="8" fillId="2" borderId="6" xfId="2" applyNumberFormat="1" applyFont="1" applyFill="1" applyBorder="1" applyAlignment="1">
      <alignment vertical="center"/>
    </xf>
    <xf numFmtId="3" fontId="9" fillId="0" borderId="6" xfId="2" applyNumberFormat="1" applyFont="1" applyBorder="1" applyAlignment="1">
      <alignment horizontal="left" vertical="center"/>
    </xf>
    <xf numFmtId="3" fontId="8" fillId="2" borderId="6" xfId="2" applyNumberFormat="1" applyFont="1" applyFill="1" applyBorder="1" applyAlignment="1">
      <alignment horizontal="left" vertical="center"/>
    </xf>
    <xf numFmtId="3" fontId="9" fillId="0" borderId="6" xfId="2" applyNumberFormat="1" applyFont="1" applyBorder="1" applyAlignment="1">
      <alignment vertical="center"/>
    </xf>
    <xf numFmtId="3" fontId="4" fillId="2" borderId="2" xfId="2" applyNumberFormat="1" applyFont="1" applyFill="1" applyBorder="1" applyAlignment="1">
      <alignment vertical="center"/>
    </xf>
    <xf numFmtId="3" fontId="8" fillId="4" borderId="5" xfId="2" applyNumberFormat="1" applyFont="1" applyFill="1" applyBorder="1" applyAlignment="1">
      <alignment horizontal="center" vertical="center"/>
    </xf>
    <xf numFmtId="3" fontId="8" fillId="4" borderId="4" xfId="2" applyNumberFormat="1" applyFont="1" applyFill="1" applyBorder="1" applyAlignment="1">
      <alignment horizontal="center" vertical="center"/>
    </xf>
    <xf numFmtId="3" fontId="9" fillId="6" borderId="6" xfId="2" applyNumberFormat="1" applyFont="1" applyFill="1" applyBorder="1" applyAlignment="1">
      <alignment vertical="center"/>
    </xf>
    <xf numFmtId="3" fontId="10" fillId="3" borderId="2" xfId="2" applyNumberFormat="1" applyFont="1" applyFill="1" applyBorder="1" applyAlignment="1">
      <alignment vertical="center"/>
    </xf>
    <xf numFmtId="3" fontId="10" fillId="6" borderId="1" xfId="2" applyNumberFormat="1" applyFont="1" applyFill="1" applyBorder="1" applyAlignment="1">
      <alignment horizontal="right" vertical="center"/>
    </xf>
    <xf numFmtId="168" fontId="4" fillId="4" borderId="2" xfId="2" applyNumberFormat="1" applyFont="1" applyFill="1" applyBorder="1" applyAlignment="1">
      <alignment horizontal="center" vertical="center" wrapText="1"/>
    </xf>
    <xf numFmtId="3" fontId="4" fillId="5" borderId="2" xfId="2" applyNumberFormat="1" applyFont="1" applyFill="1" applyBorder="1" applyAlignment="1">
      <alignment horizontal="right" vertical="center" wrapText="1"/>
    </xf>
    <xf numFmtId="3" fontId="10" fillId="0" borderId="2" xfId="2" applyNumberFormat="1" applyFont="1" applyBorder="1" applyAlignment="1">
      <alignment horizontal="right" vertical="center" wrapText="1"/>
    </xf>
    <xf numFmtId="3" fontId="4" fillId="0" borderId="2" xfId="2" applyNumberFormat="1" applyFont="1" applyBorder="1" applyAlignment="1">
      <alignment horizontal="right" vertical="center" wrapText="1"/>
    </xf>
    <xf numFmtId="3" fontId="4" fillId="5" borderId="2" xfId="0" applyNumberFormat="1" applyFont="1" applyFill="1" applyBorder="1" applyAlignment="1">
      <alignment horizontal="right" wrapText="1"/>
    </xf>
    <xf numFmtId="4" fontId="4" fillId="5" borderId="2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wrapText="1"/>
    </xf>
    <xf numFmtId="3" fontId="4" fillId="5" borderId="2" xfId="0" applyNumberFormat="1" applyFont="1" applyFill="1" applyBorder="1" applyAlignment="1">
      <alignment vertical="center" wrapText="1"/>
    </xf>
    <xf numFmtId="3" fontId="10" fillId="0" borderId="2" xfId="2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 wrapText="1"/>
    </xf>
    <xf numFmtId="14" fontId="4" fillId="4" borderId="2" xfId="2" applyNumberFormat="1" applyFont="1" applyFill="1" applyBorder="1" applyAlignment="1">
      <alignment horizontal="center" vertical="center" wrapText="1"/>
    </xf>
    <xf numFmtId="3" fontId="4" fillId="5" borderId="2" xfId="2" applyNumberFormat="1" applyFont="1" applyFill="1" applyBorder="1" applyAlignment="1">
      <alignment vertical="center" wrapText="1"/>
    </xf>
    <xf numFmtId="3" fontId="10" fillId="0" borderId="1" xfId="2" applyNumberFormat="1" applyFont="1" applyBorder="1" applyAlignment="1">
      <alignment horizontal="right" vertical="center" wrapText="1"/>
    </xf>
    <xf numFmtId="3" fontId="4" fillId="2" borderId="2" xfId="2" applyNumberFormat="1" applyFont="1" applyFill="1" applyBorder="1" applyAlignment="1">
      <alignment horizontal="right" vertical="center" wrapText="1"/>
    </xf>
    <xf numFmtId="43" fontId="10" fillId="0" borderId="2" xfId="1" applyFont="1" applyFill="1" applyBorder="1" applyAlignment="1">
      <alignment horizontal="right" vertical="center" wrapText="1"/>
    </xf>
    <xf numFmtId="43" fontId="4" fillId="5" borderId="2" xfId="1" applyFont="1" applyFill="1" applyBorder="1" applyAlignment="1">
      <alignment vertical="center" wrapText="1"/>
    </xf>
    <xf numFmtId="3" fontId="10" fillId="0" borderId="5" xfId="2" applyNumberFormat="1" applyFont="1" applyBorder="1" applyAlignment="1">
      <alignment horizontal="center" vertical="center" wrapText="1"/>
    </xf>
    <xf numFmtId="3" fontId="10" fillId="0" borderId="4" xfId="2" applyNumberFormat="1" applyFont="1" applyBorder="1" applyAlignment="1">
      <alignment horizontal="center" vertical="center" wrapText="1"/>
    </xf>
    <xf numFmtId="0" fontId="2" fillId="0" borderId="0" xfId="0" applyFont="1"/>
  </cellXfs>
  <cellStyles count="4">
    <cellStyle name="Comma" xfId="1" builtinId="3"/>
    <cellStyle name="Dziesiętny 10 2 2 2 2 2 2" xfId="3" xr:uid="{3E501970-AB70-6842-972D-89EA3066A848}"/>
    <cellStyle name="Normal" xfId="0" builtinId="0"/>
    <cellStyle name="Normalny_bilans_przekształceń" xfId="2" xr:uid="{C3C0F0A5-05E5-8A44-AF46-2BE1800300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26D8B-145B-2D44-829D-4E42F5A27248}">
  <dimension ref="A1:L294"/>
  <sheetViews>
    <sheetView tabSelected="1" zoomScale="130" zoomScaleNormal="130" workbookViewId="0">
      <selection activeCell="B14" sqref="B14"/>
    </sheetView>
  </sheetViews>
  <sheetFormatPr baseColWidth="10" defaultRowHeight="16"/>
  <cols>
    <col min="1" max="1" width="51.1640625" style="4" customWidth="1"/>
    <col min="2" max="4" width="12.1640625" style="3" customWidth="1"/>
  </cols>
  <sheetData>
    <row r="1" spans="1:11">
      <c r="A1" s="2" t="s">
        <v>0</v>
      </c>
    </row>
    <row r="2" spans="1:11">
      <c r="A2" s="2" t="s">
        <v>1</v>
      </c>
      <c r="G2" s="72" t="s">
        <v>165</v>
      </c>
    </row>
    <row r="3" spans="1:11">
      <c r="A3" s="2"/>
    </row>
    <row r="4" spans="1:11">
      <c r="A4" s="2"/>
    </row>
    <row r="5" spans="1:11" ht="26">
      <c r="A5" s="5" t="s">
        <v>2</v>
      </c>
    </row>
    <row r="6" spans="1:11" ht="24">
      <c r="A6" s="6" t="s">
        <v>3</v>
      </c>
      <c r="B6" s="7" t="s">
        <v>4</v>
      </c>
      <c r="C6" s="7" t="s">
        <v>5</v>
      </c>
      <c r="D6" s="7" t="s">
        <v>6</v>
      </c>
      <c r="E6" s="7" t="s">
        <v>150</v>
      </c>
      <c r="F6" s="7" t="s">
        <v>153</v>
      </c>
      <c r="G6" s="54" t="s">
        <v>155</v>
      </c>
      <c r="H6" s="54" t="s">
        <v>157</v>
      </c>
      <c r="I6" s="54" t="s">
        <v>159</v>
      </c>
      <c r="J6" s="54" t="s">
        <v>161</v>
      </c>
      <c r="K6" s="54" t="s">
        <v>163</v>
      </c>
    </row>
    <row r="7" spans="1:11">
      <c r="A7" s="8" t="s">
        <v>7</v>
      </c>
      <c r="B7" s="9">
        <v>2138875</v>
      </c>
      <c r="C7" s="9">
        <v>521272</v>
      </c>
      <c r="D7" s="9">
        <v>362901</v>
      </c>
      <c r="E7" s="9">
        <v>463184</v>
      </c>
      <c r="F7" s="9">
        <v>583903</v>
      </c>
      <c r="G7" s="55">
        <v>798014</v>
      </c>
      <c r="H7" s="55">
        <f>SUM(H8:H10)</f>
        <v>96194</v>
      </c>
      <c r="I7" s="55">
        <v>142172</v>
      </c>
      <c r="J7" s="55">
        <v>164040</v>
      </c>
      <c r="K7" s="55">
        <v>136210</v>
      </c>
    </row>
    <row r="8" spans="1:11">
      <c r="A8" s="10" t="s">
        <v>8</v>
      </c>
      <c r="B8" s="11">
        <v>1839932</v>
      </c>
      <c r="C8" s="11">
        <v>304475</v>
      </c>
      <c r="D8" s="11">
        <v>235919</v>
      </c>
      <c r="E8" s="11">
        <v>346841</v>
      </c>
      <c r="F8" s="11">
        <v>470464</v>
      </c>
      <c r="G8" s="56">
        <v>630856</v>
      </c>
      <c r="H8" s="56">
        <v>21513</v>
      </c>
      <c r="I8" s="56">
        <v>21989</v>
      </c>
      <c r="J8" s="56">
        <v>41641</v>
      </c>
      <c r="K8" s="56">
        <v>66696</v>
      </c>
    </row>
    <row r="9" spans="1:11">
      <c r="A9" s="10" t="s">
        <v>9</v>
      </c>
      <c r="B9" s="11">
        <v>2242</v>
      </c>
      <c r="C9" s="11">
        <v>38304</v>
      </c>
      <c r="D9" s="11">
        <v>108</v>
      </c>
      <c r="E9" s="11">
        <v>98</v>
      </c>
      <c r="F9" s="11">
        <v>92</v>
      </c>
      <c r="G9" s="56">
        <v>129</v>
      </c>
      <c r="H9" s="56">
        <v>1156</v>
      </c>
      <c r="I9" s="56">
        <v>4586</v>
      </c>
      <c r="J9" s="56">
        <v>46756</v>
      </c>
      <c r="K9" s="56">
        <v>5778</v>
      </c>
    </row>
    <row r="10" spans="1:11">
      <c r="A10" s="10" t="s">
        <v>10</v>
      </c>
      <c r="B10" s="11">
        <v>296701</v>
      </c>
      <c r="C10" s="11">
        <v>178493</v>
      </c>
      <c r="D10" s="11">
        <v>126874</v>
      </c>
      <c r="E10" s="11">
        <v>116245</v>
      </c>
      <c r="F10" s="11">
        <v>113347</v>
      </c>
      <c r="G10" s="56">
        <v>167029</v>
      </c>
      <c r="H10" s="56">
        <v>73525</v>
      </c>
      <c r="I10" s="56">
        <v>115597</v>
      </c>
      <c r="J10" s="56">
        <v>75643</v>
      </c>
      <c r="K10" s="56">
        <v>63736</v>
      </c>
    </row>
    <row r="11" spans="1:11">
      <c r="A11" s="8" t="s">
        <v>11</v>
      </c>
      <c r="B11" s="9">
        <v>491364</v>
      </c>
      <c r="C11" s="9">
        <v>161308</v>
      </c>
      <c r="D11" s="9">
        <v>106254</v>
      </c>
      <c r="E11" s="9">
        <v>82174</v>
      </c>
      <c r="F11" s="9">
        <v>113238</v>
      </c>
      <c r="G11" s="55">
        <v>210621</v>
      </c>
      <c r="H11" s="55">
        <f>SUM(H12:H13)</f>
        <v>60631</v>
      </c>
      <c r="I11" s="55">
        <v>89297</v>
      </c>
      <c r="J11" s="55">
        <v>93264</v>
      </c>
      <c r="K11" s="55">
        <v>67837</v>
      </c>
    </row>
    <row r="12" spans="1:11">
      <c r="A12" s="10" t="s">
        <v>12</v>
      </c>
      <c r="B12" s="11">
        <v>256105</v>
      </c>
      <c r="C12" s="11">
        <v>31657</v>
      </c>
      <c r="D12" s="11">
        <v>12692</v>
      </c>
      <c r="E12" s="11">
        <v>1273</v>
      </c>
      <c r="F12" s="11">
        <v>33160</v>
      </c>
      <c r="G12" s="56">
        <v>101816</v>
      </c>
      <c r="H12" s="56">
        <v>11973</v>
      </c>
      <c r="I12" s="56">
        <v>12335</v>
      </c>
      <c r="J12" s="56">
        <v>40954</v>
      </c>
      <c r="K12" s="56">
        <v>24831</v>
      </c>
    </row>
    <row r="13" spans="1:11">
      <c r="A13" s="10" t="s">
        <v>13</v>
      </c>
      <c r="B13" s="11">
        <v>235259</v>
      </c>
      <c r="C13" s="11">
        <v>129651</v>
      </c>
      <c r="D13" s="11">
        <v>93562</v>
      </c>
      <c r="E13" s="11">
        <v>80901</v>
      </c>
      <c r="F13" s="11">
        <v>80078</v>
      </c>
      <c r="G13" s="56">
        <v>108805</v>
      </c>
      <c r="H13" s="56">
        <v>48658</v>
      </c>
      <c r="I13" s="56">
        <v>76962</v>
      </c>
      <c r="J13" s="56">
        <v>52310</v>
      </c>
      <c r="K13" s="56">
        <v>43006</v>
      </c>
    </row>
    <row r="14" spans="1:11">
      <c r="A14" s="12" t="s">
        <v>14</v>
      </c>
      <c r="B14" s="9">
        <v>1647511</v>
      </c>
      <c r="C14" s="9">
        <v>359964</v>
      </c>
      <c r="D14" s="9">
        <v>256647</v>
      </c>
      <c r="E14" s="9">
        <v>381010</v>
      </c>
      <c r="F14" s="9">
        <v>470665</v>
      </c>
      <c r="G14" s="55">
        <v>587393</v>
      </c>
      <c r="H14" s="55">
        <f>H7-H11</f>
        <v>35563</v>
      </c>
      <c r="I14" s="55">
        <v>52875</v>
      </c>
      <c r="J14" s="55">
        <v>70776</v>
      </c>
      <c r="K14" s="55">
        <v>68373</v>
      </c>
    </row>
    <row r="15" spans="1:11">
      <c r="A15" s="13" t="s">
        <v>15</v>
      </c>
      <c r="B15" s="11">
        <v>408016</v>
      </c>
      <c r="C15" s="11">
        <v>125341</v>
      </c>
      <c r="D15" s="11">
        <v>107183</v>
      </c>
      <c r="E15" s="11">
        <v>4607</v>
      </c>
      <c r="F15" s="11">
        <v>138508</v>
      </c>
      <c r="G15" s="56">
        <v>1933</v>
      </c>
      <c r="H15" s="56">
        <v>4570</v>
      </c>
      <c r="I15" s="56">
        <v>3420</v>
      </c>
      <c r="J15" s="56">
        <v>3056</v>
      </c>
      <c r="K15" s="56">
        <v>9058</v>
      </c>
    </row>
    <row r="16" spans="1:11">
      <c r="A16" s="13" t="s">
        <v>16</v>
      </c>
      <c r="B16" s="11">
        <v>66435</v>
      </c>
      <c r="C16" s="11">
        <v>57113</v>
      </c>
      <c r="D16" s="11">
        <v>36602</v>
      </c>
      <c r="E16" s="11">
        <v>110673</v>
      </c>
      <c r="F16" s="11">
        <v>25339</v>
      </c>
      <c r="G16" s="56">
        <v>146581</v>
      </c>
      <c r="H16" s="56">
        <v>18484</v>
      </c>
      <c r="I16" s="56">
        <v>22377</v>
      </c>
      <c r="J16" s="56">
        <v>21597</v>
      </c>
      <c r="K16" s="56">
        <v>24648</v>
      </c>
    </row>
    <row r="17" spans="1:11">
      <c r="A17" s="13" t="s">
        <v>17</v>
      </c>
      <c r="B17" s="11">
        <v>8535</v>
      </c>
      <c r="C17" s="11">
        <v>8274</v>
      </c>
      <c r="D17" s="11">
        <v>2480</v>
      </c>
      <c r="E17" s="11">
        <v>32228</v>
      </c>
      <c r="F17" s="11">
        <v>2459</v>
      </c>
      <c r="G17" s="56">
        <v>14520</v>
      </c>
      <c r="H17" s="56">
        <v>11352</v>
      </c>
      <c r="I17" s="56">
        <v>12856</v>
      </c>
      <c r="J17" s="56">
        <v>13063</v>
      </c>
      <c r="K17" s="56">
        <v>11586</v>
      </c>
    </row>
    <row r="18" spans="1:11">
      <c r="A18" s="13" t="s">
        <v>18</v>
      </c>
      <c r="B18" s="11">
        <v>24421</v>
      </c>
      <c r="C18" s="11">
        <v>5503</v>
      </c>
      <c r="D18" s="11">
        <v>3134</v>
      </c>
      <c r="E18" s="11">
        <v>2797</v>
      </c>
      <c r="F18" s="11">
        <v>5650</v>
      </c>
      <c r="G18" s="56">
        <v>4032</v>
      </c>
      <c r="H18" s="56">
        <v>1287</v>
      </c>
      <c r="I18" s="56">
        <v>6658</v>
      </c>
      <c r="J18" s="56">
        <v>10805</v>
      </c>
      <c r="K18" s="56">
        <v>13575</v>
      </c>
    </row>
    <row r="19" spans="1:11">
      <c r="A19" s="13" t="s">
        <v>19</v>
      </c>
      <c r="B19" s="11">
        <v>-97</v>
      </c>
      <c r="C19" s="11">
        <v>5</v>
      </c>
      <c r="D19" s="11">
        <v>184</v>
      </c>
      <c r="E19" s="11">
        <v>1021</v>
      </c>
    </row>
    <row r="20" spans="1:11">
      <c r="A20" s="12" t="s">
        <v>20</v>
      </c>
      <c r="B20" s="9">
        <v>1157077</v>
      </c>
      <c r="C20" s="9">
        <v>180286</v>
      </c>
      <c r="D20" s="9">
        <v>112392</v>
      </c>
      <c r="E20" s="9">
        <v>240940</v>
      </c>
      <c r="F20" s="9">
        <v>303627</v>
      </c>
      <c r="G20" s="55">
        <v>424193</v>
      </c>
      <c r="H20" s="55">
        <f>H14+H15-H16-H17-H18</f>
        <v>9010</v>
      </c>
      <c r="I20" s="55">
        <v>14404</v>
      </c>
      <c r="J20" s="55">
        <v>28367</v>
      </c>
      <c r="K20" s="55">
        <v>27622</v>
      </c>
    </row>
    <row r="21" spans="1:11">
      <c r="A21" s="13" t="s">
        <v>21</v>
      </c>
      <c r="B21" s="11">
        <v>17081</v>
      </c>
      <c r="C21" s="11">
        <v>9463</v>
      </c>
      <c r="D21" s="11">
        <v>10771</v>
      </c>
      <c r="E21" s="11">
        <v>10856</v>
      </c>
      <c r="F21" s="11">
        <v>8587</v>
      </c>
      <c r="G21" s="56">
        <v>8399</v>
      </c>
      <c r="H21" s="56">
        <v>2882</v>
      </c>
      <c r="I21" s="56">
        <v>2995</v>
      </c>
      <c r="J21" s="56">
        <v>1887</v>
      </c>
      <c r="K21" s="56">
        <v>1801</v>
      </c>
    </row>
    <row r="22" spans="1:11">
      <c r="A22" s="13" t="s">
        <v>22</v>
      </c>
      <c r="B22" s="11">
        <v>9209</v>
      </c>
      <c r="C22" s="11">
        <v>587</v>
      </c>
      <c r="D22" s="11">
        <v>130</v>
      </c>
      <c r="E22" s="11">
        <v>4391</v>
      </c>
      <c r="F22" s="11">
        <v>276</v>
      </c>
      <c r="G22" s="56">
        <v>11007</v>
      </c>
      <c r="H22" s="56">
        <v>2552</v>
      </c>
      <c r="I22" s="56">
        <v>679</v>
      </c>
      <c r="J22" s="56">
        <v>1967</v>
      </c>
      <c r="K22" s="56">
        <v>2194</v>
      </c>
    </row>
    <row r="23" spans="1:11">
      <c r="A23" s="12" t="s">
        <v>23</v>
      </c>
      <c r="B23" s="9">
        <v>1164949</v>
      </c>
      <c r="C23" s="9">
        <v>189162</v>
      </c>
      <c r="D23" s="9">
        <v>123033</v>
      </c>
      <c r="E23" s="9">
        <v>247405</v>
      </c>
      <c r="F23" s="9">
        <v>311938</v>
      </c>
      <c r="G23" s="55">
        <v>421585</v>
      </c>
      <c r="H23" s="55">
        <f>H20+H21-H22</f>
        <v>9340</v>
      </c>
      <c r="I23" s="55">
        <v>16720</v>
      </c>
      <c r="J23" s="55">
        <v>28287</v>
      </c>
      <c r="K23" s="55">
        <v>27229</v>
      </c>
    </row>
    <row r="24" spans="1:11">
      <c r="A24" s="13" t="s">
        <v>24</v>
      </c>
      <c r="B24" s="11">
        <v>10622</v>
      </c>
      <c r="C24" s="11">
        <v>13847</v>
      </c>
      <c r="D24" s="11">
        <v>13699</v>
      </c>
      <c r="E24" s="11">
        <v>47135</v>
      </c>
      <c r="F24" s="11">
        <v>61424</v>
      </c>
      <c r="G24" s="56">
        <v>79155</v>
      </c>
      <c r="H24" s="56">
        <v>-177</v>
      </c>
      <c r="I24" s="56">
        <v>2250</v>
      </c>
      <c r="J24" s="56">
        <v>162</v>
      </c>
      <c r="K24" s="56">
        <v>3664</v>
      </c>
    </row>
    <row r="25" spans="1:11">
      <c r="A25" s="12"/>
      <c r="B25" s="9"/>
      <c r="C25" s="9"/>
      <c r="D25" s="9"/>
      <c r="E25" s="9"/>
      <c r="F25" s="9"/>
      <c r="H25" s="56"/>
      <c r="I25" s="56"/>
      <c r="J25" s="56">
        <v>0</v>
      </c>
      <c r="K25" s="56">
        <v>0</v>
      </c>
    </row>
    <row r="26" spans="1:11">
      <c r="A26" s="12" t="s">
        <v>25</v>
      </c>
      <c r="B26" s="9">
        <v>1154327</v>
      </c>
      <c r="C26" s="9">
        <v>175315</v>
      </c>
      <c r="D26" s="9">
        <v>109334</v>
      </c>
      <c r="E26" s="9">
        <v>200270</v>
      </c>
      <c r="F26" s="9">
        <v>250514</v>
      </c>
      <c r="G26" s="55">
        <v>342430</v>
      </c>
      <c r="H26" s="58">
        <v>4679</v>
      </c>
      <c r="I26" s="58">
        <v>14470</v>
      </c>
      <c r="J26" s="55">
        <v>28125</v>
      </c>
      <c r="K26" s="55">
        <v>23565</v>
      </c>
    </row>
    <row r="27" spans="1:11">
      <c r="A27" s="13"/>
      <c r="B27" s="11"/>
      <c r="C27" s="11"/>
      <c r="D27" s="11"/>
      <c r="E27" s="11"/>
      <c r="F27" s="11"/>
      <c r="G27" s="57"/>
      <c r="H27" s="57"/>
      <c r="I27" s="55"/>
      <c r="J27" s="55">
        <v>0</v>
      </c>
      <c r="K27" s="55">
        <v>0</v>
      </c>
    </row>
    <row r="28" spans="1:11">
      <c r="A28" s="12" t="s">
        <v>26</v>
      </c>
      <c r="B28" s="9">
        <v>1154327</v>
      </c>
      <c r="C28" s="9">
        <v>175315</v>
      </c>
      <c r="D28" s="9">
        <v>109334</v>
      </c>
      <c r="E28" s="9">
        <v>200270</v>
      </c>
      <c r="F28" s="9">
        <v>250514</v>
      </c>
      <c r="G28" s="58">
        <v>342430</v>
      </c>
      <c r="H28" s="55">
        <v>5212</v>
      </c>
      <c r="I28" s="55">
        <v>14519</v>
      </c>
      <c r="J28" s="58">
        <v>28125</v>
      </c>
      <c r="K28" s="58">
        <v>23565</v>
      </c>
    </row>
    <row r="29" spans="1:11">
      <c r="B29" s="14"/>
      <c r="D29" s="14"/>
      <c r="E29" s="14"/>
      <c r="F29" s="14"/>
      <c r="G29" s="57"/>
    </row>
    <row r="30" spans="1:11">
      <c r="B30" s="15"/>
      <c r="D30" s="15"/>
      <c r="E30" s="15"/>
      <c r="F30" s="15"/>
    </row>
    <row r="31" spans="1:11">
      <c r="A31" s="16" t="s">
        <v>27</v>
      </c>
      <c r="B31" s="17"/>
      <c r="C31" s="17"/>
      <c r="D31" s="17"/>
      <c r="E31" s="17"/>
      <c r="F31" s="17"/>
      <c r="G31" s="59"/>
      <c r="H31" s="59"/>
      <c r="I31" s="59"/>
      <c r="J31" s="59"/>
      <c r="K31" s="59"/>
    </row>
    <row r="32" spans="1:11">
      <c r="A32" s="18" t="s">
        <v>28</v>
      </c>
      <c r="B32" s="19">
        <v>11.966737274918261</v>
      </c>
      <c r="C32" s="19">
        <v>1.8239185523414543</v>
      </c>
      <c r="D32" s="19">
        <v>1.1374711462458982</v>
      </c>
      <c r="E32" s="19">
        <v>2.0835438244532916</v>
      </c>
      <c r="F32" s="19">
        <v>2.63</v>
      </c>
      <c r="G32" s="60">
        <v>3.61</v>
      </c>
      <c r="H32" s="60">
        <v>0.05</v>
      </c>
      <c r="I32" s="60">
        <v>0.15</v>
      </c>
      <c r="J32" s="60">
        <v>0.3</v>
      </c>
      <c r="K32" s="60">
        <v>0.25</v>
      </c>
    </row>
    <row r="33" spans="1:11">
      <c r="A33" s="20" t="s">
        <v>29</v>
      </c>
      <c r="B33" s="19">
        <v>11.48981209871862</v>
      </c>
      <c r="C33" s="19">
        <v>1.7416169400422887</v>
      </c>
      <c r="D33" s="19">
        <v>1.0873480680998875</v>
      </c>
      <c r="E33" s="19">
        <v>2.01152713587298</v>
      </c>
      <c r="F33" s="19">
        <v>2.59</v>
      </c>
      <c r="G33" s="60">
        <v>3.61</v>
      </c>
      <c r="H33" s="60">
        <v>0.05</v>
      </c>
      <c r="I33" s="60">
        <v>0.15</v>
      </c>
      <c r="J33" s="60">
        <v>0.3</v>
      </c>
      <c r="K33" s="60">
        <v>0.25</v>
      </c>
    </row>
    <row r="34" spans="1:11">
      <c r="A34" s="2"/>
      <c r="E34" s="3"/>
      <c r="F34" s="3"/>
    </row>
    <row r="35" spans="1:11">
      <c r="E35" s="3"/>
      <c r="F35" s="3"/>
    </row>
    <row r="36" spans="1:11">
      <c r="A36" s="16" t="s">
        <v>25</v>
      </c>
      <c r="B36" s="9">
        <v>1154327</v>
      </c>
      <c r="C36" s="9">
        <v>175315</v>
      </c>
      <c r="D36" s="9">
        <v>109334</v>
      </c>
      <c r="E36" s="9">
        <v>200270</v>
      </c>
      <c r="F36" s="9">
        <v>250514</v>
      </c>
      <c r="G36" s="55">
        <v>342430</v>
      </c>
      <c r="H36" s="55">
        <v>4679</v>
      </c>
      <c r="I36" s="55">
        <v>14470</v>
      </c>
      <c r="J36" s="55">
        <v>28125</v>
      </c>
      <c r="K36" s="55">
        <v>23565</v>
      </c>
    </row>
    <row r="37" spans="1:11">
      <c r="A37" s="21" t="s">
        <v>30</v>
      </c>
      <c r="B37" s="22">
        <v>635</v>
      </c>
      <c r="C37" s="22">
        <v>-114</v>
      </c>
      <c r="D37" s="22">
        <v>100</v>
      </c>
      <c r="E37" s="22">
        <v>-3800</v>
      </c>
      <c r="F37" s="22">
        <v>1403</v>
      </c>
      <c r="G37" s="56">
        <v>1589</v>
      </c>
      <c r="H37" s="57">
        <v>1714</v>
      </c>
      <c r="I37" s="56"/>
      <c r="J37" s="56"/>
      <c r="K37" s="56">
        <v>0</v>
      </c>
    </row>
    <row r="38" spans="1:11">
      <c r="A38" s="23" t="s">
        <v>31</v>
      </c>
      <c r="B38" s="11">
        <v>193</v>
      </c>
      <c r="C38" s="11">
        <v>-114</v>
      </c>
      <c r="D38" s="11">
        <v>100</v>
      </c>
      <c r="E38" s="11">
        <v>-3800</v>
      </c>
      <c r="F38" s="11">
        <v>1404</v>
      </c>
      <c r="G38" s="56">
        <v>1590</v>
      </c>
      <c r="H38" s="56">
        <v>1714</v>
      </c>
      <c r="I38" s="56">
        <v>47</v>
      </c>
      <c r="J38" s="56">
        <v>-559</v>
      </c>
      <c r="K38" s="56">
        <v>456</v>
      </c>
    </row>
    <row r="39" spans="1:11">
      <c r="A39" s="24" t="s">
        <v>32</v>
      </c>
      <c r="B39" s="11">
        <v>442</v>
      </c>
      <c r="C39" s="11">
        <v>0</v>
      </c>
      <c r="D39" s="11"/>
      <c r="E39" s="11">
        <v>0</v>
      </c>
      <c r="F39" s="11">
        <v>-1</v>
      </c>
      <c r="G39" s="56">
        <v>-1</v>
      </c>
      <c r="H39" s="56">
        <v>0</v>
      </c>
      <c r="I39" s="56"/>
      <c r="J39" s="56">
        <v>1</v>
      </c>
      <c r="K39" s="56">
        <v>-2</v>
      </c>
    </row>
    <row r="40" spans="1:11">
      <c r="A40" s="23" t="s">
        <v>33</v>
      </c>
      <c r="B40" s="11"/>
      <c r="C40" s="11"/>
      <c r="D40" s="11"/>
      <c r="E40" s="11">
        <v>0</v>
      </c>
      <c r="F40" s="11">
        <v>0</v>
      </c>
      <c r="G40" s="56"/>
      <c r="H40" s="68">
        <v>0</v>
      </c>
      <c r="I40" s="56"/>
      <c r="J40" s="56"/>
      <c r="K40" s="56">
        <v>0</v>
      </c>
    </row>
    <row r="41" spans="1:11">
      <c r="A41" s="16" t="s">
        <v>34</v>
      </c>
      <c r="B41" s="9">
        <v>1154962</v>
      </c>
      <c r="C41" s="9">
        <v>175201</v>
      </c>
      <c r="D41" s="9">
        <v>109434</v>
      </c>
      <c r="E41" s="9">
        <v>196470</v>
      </c>
      <c r="F41" s="9">
        <v>251917</v>
      </c>
      <c r="G41" s="55">
        <v>344019</v>
      </c>
      <c r="H41" s="55">
        <f>SUM(H36,H37)</f>
        <v>6393</v>
      </c>
      <c r="I41" s="55">
        <v>14897</v>
      </c>
      <c r="J41" s="55">
        <v>27567</v>
      </c>
      <c r="K41" s="55">
        <v>24019</v>
      </c>
    </row>
    <row r="42" spans="1:11">
      <c r="A42" s="23" t="s">
        <v>35</v>
      </c>
      <c r="B42" s="11"/>
      <c r="C42" s="11"/>
      <c r="D42" s="11"/>
      <c r="E42" s="11">
        <v>0</v>
      </c>
      <c r="F42" s="11">
        <v>0</v>
      </c>
      <c r="G42" s="56"/>
      <c r="H42" s="56">
        <v>-533</v>
      </c>
      <c r="I42" s="56">
        <v>-49</v>
      </c>
      <c r="J42" s="56">
        <v>0</v>
      </c>
      <c r="K42" s="56">
        <v>0</v>
      </c>
    </row>
    <row r="43" spans="1:11" ht="26">
      <c r="A43" s="16" t="s">
        <v>36</v>
      </c>
      <c r="B43" s="9">
        <v>1154962</v>
      </c>
      <c r="C43" s="9">
        <v>175201</v>
      </c>
      <c r="D43" s="9">
        <v>109434</v>
      </c>
      <c r="E43" s="9">
        <v>196470</v>
      </c>
      <c r="F43" s="9">
        <v>251917</v>
      </c>
      <c r="G43" s="55">
        <v>344019</v>
      </c>
      <c r="H43" s="55">
        <v>6926</v>
      </c>
      <c r="I43" s="55">
        <v>14946</v>
      </c>
      <c r="J43" s="55">
        <v>27567</v>
      </c>
      <c r="K43" s="55">
        <v>24019</v>
      </c>
    </row>
    <row r="44" spans="1:11">
      <c r="A44" s="25"/>
    </row>
    <row r="46" spans="1:11" ht="26">
      <c r="A46" s="5" t="s">
        <v>37</v>
      </c>
    </row>
    <row r="47" spans="1:11">
      <c r="A47" s="6" t="s">
        <v>38</v>
      </c>
      <c r="B47" s="26">
        <v>44196</v>
      </c>
      <c r="C47" s="26" t="s">
        <v>39</v>
      </c>
      <c r="D47" s="26" t="s">
        <v>40</v>
      </c>
      <c r="E47" s="26" t="s">
        <v>151</v>
      </c>
      <c r="F47" s="26" t="s">
        <v>154</v>
      </c>
      <c r="G47" s="54" t="s">
        <v>156</v>
      </c>
      <c r="H47" s="54" t="s">
        <v>158</v>
      </c>
      <c r="I47" s="54" t="s">
        <v>160</v>
      </c>
      <c r="J47" s="54" t="s">
        <v>162</v>
      </c>
      <c r="K47" s="54" t="s">
        <v>164</v>
      </c>
    </row>
    <row r="48" spans="1:11">
      <c r="A48" s="27" t="s">
        <v>41</v>
      </c>
      <c r="B48" s="28">
        <v>764178</v>
      </c>
      <c r="C48" s="28">
        <v>679389</v>
      </c>
      <c r="D48" s="28">
        <v>396431</v>
      </c>
      <c r="E48" s="28">
        <v>255535</v>
      </c>
      <c r="F48" s="28">
        <v>170644</v>
      </c>
      <c r="G48" s="61">
        <v>137997</v>
      </c>
      <c r="H48" s="61">
        <f>SUM(H49:H59)</f>
        <v>93254</v>
      </c>
      <c r="I48" s="61">
        <v>95047</v>
      </c>
      <c r="J48" s="61">
        <v>94202</v>
      </c>
      <c r="K48" s="61">
        <v>90762</v>
      </c>
    </row>
    <row r="49" spans="1:12">
      <c r="A49" s="13" t="s">
        <v>42</v>
      </c>
      <c r="B49" s="29">
        <v>105349</v>
      </c>
      <c r="C49" s="29">
        <v>105267</v>
      </c>
      <c r="D49" s="29">
        <v>19241</v>
      </c>
      <c r="E49" s="29">
        <v>18832</v>
      </c>
      <c r="F49" s="29">
        <v>14423</v>
      </c>
      <c r="G49" s="62">
        <v>9380</v>
      </c>
      <c r="H49" s="62">
        <v>5499</v>
      </c>
      <c r="I49" s="62">
        <v>11187</v>
      </c>
      <c r="J49" s="62">
        <v>10755</v>
      </c>
      <c r="K49" s="62">
        <v>9924</v>
      </c>
    </row>
    <row r="50" spans="1:12">
      <c r="A50" s="13" t="s">
        <v>43</v>
      </c>
      <c r="B50" s="29">
        <v>59790</v>
      </c>
      <c r="C50" s="29">
        <v>59763</v>
      </c>
      <c r="D50" s="29">
        <v>50210</v>
      </c>
      <c r="E50" s="29">
        <v>46209</v>
      </c>
      <c r="F50" s="29">
        <v>47112</v>
      </c>
      <c r="G50" s="62">
        <v>47857</v>
      </c>
      <c r="H50" s="62">
        <v>39602</v>
      </c>
      <c r="I50" s="62">
        <v>36403</v>
      </c>
      <c r="J50" s="62">
        <v>34801</v>
      </c>
      <c r="K50" s="62">
        <v>33508</v>
      </c>
    </row>
    <row r="51" spans="1:12">
      <c r="A51" s="13" t="s">
        <v>44</v>
      </c>
      <c r="B51" s="29">
        <v>406798</v>
      </c>
      <c r="C51" s="29">
        <v>385848</v>
      </c>
      <c r="D51" s="29">
        <v>242816</v>
      </c>
      <c r="E51" s="29">
        <v>143130</v>
      </c>
      <c r="F51" s="29">
        <v>62011</v>
      </c>
      <c r="G51" s="62">
        <v>33581</v>
      </c>
    </row>
    <row r="52" spans="1:12">
      <c r="A52" s="13" t="s">
        <v>45</v>
      </c>
      <c r="B52" s="29">
        <v>56438</v>
      </c>
      <c r="C52" s="29">
        <v>56438</v>
      </c>
      <c r="D52" s="29">
        <v>56438</v>
      </c>
      <c r="E52" s="29">
        <v>46417</v>
      </c>
      <c r="F52" s="29">
        <v>46417</v>
      </c>
      <c r="G52" s="62">
        <v>46417</v>
      </c>
      <c r="H52" s="62">
        <v>46417</v>
      </c>
      <c r="I52" s="62">
        <v>46417</v>
      </c>
      <c r="J52" s="62">
        <v>46417</v>
      </c>
      <c r="K52" s="62">
        <v>46417</v>
      </c>
    </row>
    <row r="53" spans="1:12">
      <c r="A53" s="13" t="s">
        <v>46</v>
      </c>
      <c r="B53" s="29">
        <v>48841</v>
      </c>
      <c r="C53" s="29">
        <v>44960</v>
      </c>
      <c r="D53" s="29">
        <v>9553</v>
      </c>
      <c r="E53" s="30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</row>
    <row r="54" spans="1:12">
      <c r="A54" s="13" t="s">
        <v>47</v>
      </c>
      <c r="B54" s="29">
        <v>0</v>
      </c>
      <c r="C54" s="29">
        <v>0</v>
      </c>
      <c r="D54" s="29">
        <v>3478</v>
      </c>
      <c r="E54" s="30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</row>
    <row r="55" spans="1:12">
      <c r="A55" s="13" t="s">
        <v>48</v>
      </c>
      <c r="B55" s="29">
        <v>8195</v>
      </c>
      <c r="C55" s="29">
        <v>8025</v>
      </c>
      <c r="D55" s="29">
        <v>3183</v>
      </c>
      <c r="E55" s="29">
        <v>452</v>
      </c>
      <c r="F55" s="29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</row>
    <row r="56" spans="1:12">
      <c r="A56" s="13" t="s">
        <v>49</v>
      </c>
      <c r="B56" s="29">
        <v>51588</v>
      </c>
      <c r="C56" s="29">
        <v>0</v>
      </c>
      <c r="D56" s="29">
        <v>0</v>
      </c>
      <c r="E56" s="29">
        <v>0</v>
      </c>
      <c r="F56" s="29">
        <v>194</v>
      </c>
      <c r="G56" s="62">
        <v>0</v>
      </c>
      <c r="H56" s="62">
        <v>547</v>
      </c>
      <c r="I56" s="62">
        <v>0</v>
      </c>
      <c r="J56" s="62">
        <v>0</v>
      </c>
      <c r="K56" s="62">
        <v>0</v>
      </c>
    </row>
    <row r="57" spans="1:12">
      <c r="A57" s="13" t="s">
        <v>50</v>
      </c>
      <c r="B57" s="29">
        <v>11676</v>
      </c>
      <c r="C57" s="29">
        <v>18730</v>
      </c>
      <c r="D57" s="30">
        <v>8622</v>
      </c>
      <c r="G57" s="62">
        <v>547</v>
      </c>
      <c r="I57" s="62">
        <v>0</v>
      </c>
      <c r="J57" s="62">
        <v>0</v>
      </c>
      <c r="K57" s="62">
        <v>0</v>
      </c>
    </row>
    <row r="58" spans="1:12">
      <c r="A58" s="13" t="s">
        <v>51</v>
      </c>
      <c r="B58" s="29">
        <v>15182</v>
      </c>
      <c r="C58" s="29">
        <v>0</v>
      </c>
      <c r="D58" s="29">
        <v>2320</v>
      </c>
      <c r="E58" s="29">
        <v>0</v>
      </c>
      <c r="F58" s="29">
        <v>0</v>
      </c>
      <c r="G58" s="62">
        <v>0</v>
      </c>
      <c r="H58" s="62">
        <v>912</v>
      </c>
      <c r="I58" s="62">
        <v>755</v>
      </c>
      <c r="J58" s="62">
        <v>1980</v>
      </c>
      <c r="K58" s="62">
        <v>644</v>
      </c>
    </row>
    <row r="59" spans="1:12">
      <c r="A59" s="13" t="s">
        <v>52</v>
      </c>
      <c r="B59" s="29">
        <v>321</v>
      </c>
      <c r="C59" s="29">
        <v>358</v>
      </c>
      <c r="D59" s="29">
        <v>570</v>
      </c>
      <c r="E59" s="29">
        <v>495</v>
      </c>
      <c r="F59" s="29">
        <v>487</v>
      </c>
      <c r="G59" s="62">
        <v>215</v>
      </c>
      <c r="H59" s="62">
        <v>277</v>
      </c>
      <c r="I59" s="62">
        <v>285</v>
      </c>
      <c r="J59" s="62">
        <v>249</v>
      </c>
      <c r="K59" s="62">
        <v>269</v>
      </c>
    </row>
    <row r="60" spans="1:12">
      <c r="A60" s="27" t="s">
        <v>53</v>
      </c>
      <c r="B60" s="28">
        <v>2130300</v>
      </c>
      <c r="C60" s="28">
        <v>724719</v>
      </c>
      <c r="D60" s="28">
        <v>730407</v>
      </c>
      <c r="E60" s="28">
        <v>725978</v>
      </c>
      <c r="F60" s="28">
        <v>704316</v>
      </c>
      <c r="G60" s="61">
        <v>521178</v>
      </c>
      <c r="H60" s="61">
        <v>155691</v>
      </c>
      <c r="I60" s="61">
        <v>122588</v>
      </c>
      <c r="J60" s="61">
        <v>108690</v>
      </c>
      <c r="K60" s="61">
        <v>94513</v>
      </c>
      <c r="L60" s="61">
        <v>77884</v>
      </c>
    </row>
    <row r="61" spans="1:12">
      <c r="A61" s="13" t="s">
        <v>54</v>
      </c>
      <c r="B61" s="29">
        <v>6957</v>
      </c>
      <c r="C61" s="29">
        <v>12862</v>
      </c>
      <c r="D61" s="29">
        <v>258</v>
      </c>
      <c r="E61" s="29">
        <v>323</v>
      </c>
      <c r="F61" s="29">
        <v>401</v>
      </c>
      <c r="G61" s="62">
        <v>619</v>
      </c>
      <c r="H61" s="62">
        <v>96511</v>
      </c>
      <c r="I61" s="62">
        <v>51966</v>
      </c>
      <c r="J61" s="62">
        <v>33367</v>
      </c>
      <c r="K61" s="62">
        <v>31112</v>
      </c>
    </row>
    <row r="62" spans="1:12">
      <c r="A62" s="13" t="s">
        <v>55</v>
      </c>
      <c r="B62" s="29">
        <v>1205603</v>
      </c>
      <c r="C62" s="29">
        <v>129573</v>
      </c>
      <c r="D62" s="29">
        <v>37008</v>
      </c>
      <c r="E62" s="29">
        <v>46261</v>
      </c>
      <c r="F62" s="29">
        <v>71554</v>
      </c>
      <c r="G62" s="62">
        <v>87704</v>
      </c>
      <c r="H62" s="62">
        <v>6397</v>
      </c>
      <c r="I62" s="62">
        <v>17064</v>
      </c>
      <c r="J62" s="62">
        <v>31247</v>
      </c>
      <c r="K62" s="62">
        <v>32267</v>
      </c>
    </row>
    <row r="63" spans="1:12">
      <c r="A63" s="13" t="s">
        <v>56</v>
      </c>
      <c r="B63" s="29">
        <v>0</v>
      </c>
      <c r="C63" s="29">
        <v>20349</v>
      </c>
      <c r="D63" s="29">
        <v>1611</v>
      </c>
      <c r="E63" s="29">
        <v>0</v>
      </c>
      <c r="F63" s="29">
        <v>112</v>
      </c>
      <c r="G63" s="63">
        <v>0</v>
      </c>
      <c r="H63" s="63">
        <v>0</v>
      </c>
      <c r="I63" s="63">
        <v>901</v>
      </c>
      <c r="J63" s="63">
        <v>0</v>
      </c>
      <c r="K63" s="63">
        <v>1632</v>
      </c>
    </row>
    <row r="64" spans="1:12">
      <c r="A64" s="13" t="s">
        <v>52</v>
      </c>
      <c r="B64" s="29">
        <v>70210</v>
      </c>
      <c r="C64" s="29">
        <v>60078</v>
      </c>
      <c r="D64" s="29">
        <v>19231</v>
      </c>
      <c r="E64" s="29">
        <v>17582</v>
      </c>
      <c r="F64" s="29">
        <v>20268</v>
      </c>
      <c r="G64" s="62">
        <v>26530</v>
      </c>
      <c r="H64" s="62">
        <v>10989</v>
      </c>
      <c r="I64" s="62">
        <v>3856</v>
      </c>
      <c r="J64" s="62">
        <v>4635</v>
      </c>
      <c r="K64" s="62">
        <v>811</v>
      </c>
    </row>
    <row r="65" spans="1:12">
      <c r="A65" s="13" t="s">
        <v>49</v>
      </c>
      <c r="B65" s="29">
        <v>106444</v>
      </c>
      <c r="C65" s="29">
        <v>0</v>
      </c>
      <c r="D65" s="29">
        <v>0</v>
      </c>
      <c r="E65" s="29">
        <v>0</v>
      </c>
      <c r="F65" s="29">
        <v>53</v>
      </c>
      <c r="G65" s="62">
        <v>165</v>
      </c>
      <c r="H65" s="62">
        <v>0</v>
      </c>
      <c r="I65" s="62">
        <v>805</v>
      </c>
      <c r="J65" s="62">
        <v>855</v>
      </c>
      <c r="K65" s="62">
        <v>4229</v>
      </c>
    </row>
    <row r="66" spans="1:12">
      <c r="A66" s="13" t="s">
        <v>50</v>
      </c>
      <c r="B66" s="29">
        <v>13383</v>
      </c>
      <c r="C66" s="29">
        <v>19556</v>
      </c>
      <c r="D66" s="29">
        <v>12880</v>
      </c>
      <c r="E66" s="29">
        <v>14296</v>
      </c>
      <c r="F66" s="29">
        <v>14724</v>
      </c>
      <c r="G66" s="62">
        <v>12523</v>
      </c>
      <c r="H66" s="62">
        <v>2745</v>
      </c>
      <c r="I66" s="62">
        <v>8312</v>
      </c>
      <c r="J66" s="62">
        <v>11720</v>
      </c>
      <c r="K66" s="62">
        <v>14643</v>
      </c>
    </row>
    <row r="67" spans="1:12">
      <c r="A67" s="31" t="s">
        <v>57</v>
      </c>
      <c r="B67" s="29">
        <v>563335</v>
      </c>
      <c r="C67" s="29">
        <v>49406</v>
      </c>
      <c r="D67" s="32">
        <v>104378</v>
      </c>
      <c r="E67" s="32">
        <v>66987</v>
      </c>
      <c r="F67" s="32">
        <v>217369</v>
      </c>
      <c r="G67" s="62">
        <v>353637</v>
      </c>
      <c r="H67" s="62">
        <v>4654</v>
      </c>
      <c r="I67" s="62">
        <v>39684</v>
      </c>
      <c r="J67" s="62">
        <v>26866</v>
      </c>
      <c r="K67" s="62">
        <v>9819</v>
      </c>
    </row>
    <row r="68" spans="1:12">
      <c r="A68" s="13" t="s">
        <v>58</v>
      </c>
      <c r="B68" s="29">
        <v>164368</v>
      </c>
      <c r="C68" s="29">
        <v>432895</v>
      </c>
      <c r="D68" s="29">
        <v>554992</v>
      </c>
      <c r="E68" s="29">
        <v>580529</v>
      </c>
      <c r="F68" s="29">
        <v>379835</v>
      </c>
      <c r="G68" s="62">
        <v>40000</v>
      </c>
      <c r="H68" s="62">
        <v>34395</v>
      </c>
      <c r="I68" s="62"/>
      <c r="J68" s="62">
        <v>0</v>
      </c>
      <c r="K68" s="62">
        <v>0</v>
      </c>
    </row>
    <row r="69" spans="1:12">
      <c r="A69" s="13" t="s">
        <v>59</v>
      </c>
      <c r="B69" s="29"/>
      <c r="C69" s="29"/>
      <c r="D69" s="29">
        <v>49</v>
      </c>
      <c r="E69" s="30">
        <v>0</v>
      </c>
      <c r="G69" s="62">
        <v>0</v>
      </c>
      <c r="H69" s="62">
        <v>0</v>
      </c>
      <c r="I69" s="62">
        <v>0</v>
      </c>
    </row>
    <row r="70" spans="1:12">
      <c r="A70" s="27" t="s">
        <v>60</v>
      </c>
      <c r="B70" s="28">
        <v>2894478</v>
      </c>
      <c r="C70" s="28">
        <v>1404108</v>
      </c>
      <c r="D70" s="28">
        <v>1126838</v>
      </c>
      <c r="E70" s="28">
        <v>981513</v>
      </c>
      <c r="F70" s="28">
        <v>874960</v>
      </c>
      <c r="G70" s="61">
        <v>659175</v>
      </c>
      <c r="H70" s="61">
        <f>SUM(H48,H60)</f>
        <v>248945</v>
      </c>
      <c r="I70" s="61">
        <v>217635</v>
      </c>
      <c r="J70" s="61">
        <v>202892</v>
      </c>
      <c r="K70" s="61">
        <v>185275</v>
      </c>
      <c r="L70" s="61">
        <v>167514</v>
      </c>
    </row>
    <row r="71" spans="1:12">
      <c r="B71" s="33"/>
      <c r="C71" s="33"/>
      <c r="D71" s="33"/>
      <c r="E71" s="33"/>
    </row>
    <row r="72" spans="1:12">
      <c r="A72" s="6" t="s">
        <v>61</v>
      </c>
      <c r="B72" s="26">
        <v>44196</v>
      </c>
      <c r="C72" s="26" t="s">
        <v>39</v>
      </c>
      <c r="D72" s="26" t="s">
        <v>40</v>
      </c>
      <c r="E72" s="26" t="s">
        <v>152</v>
      </c>
      <c r="F72" s="26" t="s">
        <v>154</v>
      </c>
      <c r="G72" s="64" t="s">
        <v>156</v>
      </c>
      <c r="H72" s="54" t="s">
        <v>158</v>
      </c>
      <c r="I72" s="54" t="s">
        <v>160</v>
      </c>
      <c r="J72" s="54" t="s">
        <v>162</v>
      </c>
      <c r="K72" s="54" t="s">
        <v>164</v>
      </c>
    </row>
    <row r="73" spans="1:12">
      <c r="A73" s="27" t="s">
        <v>62</v>
      </c>
      <c r="B73" s="28">
        <v>2187356</v>
      </c>
      <c r="C73" s="28">
        <v>1105651</v>
      </c>
      <c r="D73" s="28">
        <v>1002864</v>
      </c>
      <c r="E73" s="28">
        <v>882899</v>
      </c>
      <c r="F73" s="28">
        <v>776938</v>
      </c>
      <c r="G73" s="61">
        <v>513675</v>
      </c>
      <c r="H73" s="61">
        <v>168018</v>
      </c>
      <c r="I73" s="61">
        <v>166987</v>
      </c>
      <c r="J73" s="61">
        <v>151530</v>
      </c>
      <c r="K73" s="61">
        <v>123412</v>
      </c>
    </row>
    <row r="74" spans="1:12">
      <c r="A74" s="27" t="s">
        <v>63</v>
      </c>
      <c r="B74" s="28">
        <v>2187356</v>
      </c>
      <c r="C74" s="28">
        <v>1105651</v>
      </c>
      <c r="D74" s="28">
        <v>1002864</v>
      </c>
      <c r="E74" s="28">
        <v>882899</v>
      </c>
      <c r="F74" s="28">
        <v>776938</v>
      </c>
      <c r="G74" s="61">
        <v>513675</v>
      </c>
      <c r="H74" s="61">
        <v>168018</v>
      </c>
      <c r="I74" s="61">
        <v>166119</v>
      </c>
      <c r="J74" s="61">
        <v>151530</v>
      </c>
      <c r="K74" s="61">
        <v>123412</v>
      </c>
    </row>
    <row r="75" spans="1:12">
      <c r="A75" s="13" t="s">
        <v>64</v>
      </c>
      <c r="B75" s="29">
        <v>100655</v>
      </c>
      <c r="C75" s="29">
        <v>96120</v>
      </c>
      <c r="D75" s="29">
        <v>96120</v>
      </c>
      <c r="E75" s="29">
        <v>96120</v>
      </c>
      <c r="F75" s="29">
        <v>96120</v>
      </c>
      <c r="G75" s="62">
        <v>94950</v>
      </c>
      <c r="H75" s="62">
        <v>94950</v>
      </c>
      <c r="I75" s="62">
        <v>94950</v>
      </c>
      <c r="J75" s="62">
        <v>94950</v>
      </c>
      <c r="K75" s="62">
        <v>94950</v>
      </c>
    </row>
    <row r="76" spans="1:12">
      <c r="A76" s="13" t="s">
        <v>65</v>
      </c>
      <c r="B76" s="29">
        <v>774851</v>
      </c>
      <c r="C76" s="29">
        <v>777090</v>
      </c>
      <c r="D76" s="29">
        <v>739724</v>
      </c>
      <c r="E76" s="29">
        <v>549335</v>
      </c>
      <c r="F76" s="29">
        <v>403001</v>
      </c>
      <c r="G76" s="62">
        <v>120199</v>
      </c>
      <c r="H76" s="62">
        <v>119730</v>
      </c>
      <c r="I76" s="62">
        <v>112438</v>
      </c>
      <c r="J76" s="62">
        <v>105200</v>
      </c>
      <c r="K76" s="62">
        <v>106705</v>
      </c>
    </row>
    <row r="77" spans="1:12">
      <c r="A77" s="34" t="s">
        <v>66</v>
      </c>
      <c r="B77" s="30">
        <v>113844</v>
      </c>
      <c r="C77" s="30">
        <v>3861</v>
      </c>
      <c r="H77" s="62">
        <v>0</v>
      </c>
      <c r="I77" s="62">
        <v>0</v>
      </c>
      <c r="J77" s="62">
        <v>0</v>
      </c>
      <c r="K77" s="62">
        <v>0</v>
      </c>
    </row>
    <row r="78" spans="1:12">
      <c r="A78" s="13" t="s">
        <v>67</v>
      </c>
      <c r="B78" s="29">
        <v>45547</v>
      </c>
      <c r="C78" s="29">
        <v>54657</v>
      </c>
      <c r="D78" s="29">
        <v>26145</v>
      </c>
      <c r="E78" s="29">
        <v>15212</v>
      </c>
      <c r="F78" s="29">
        <v>4795</v>
      </c>
      <c r="G78" s="62">
        <v>3354</v>
      </c>
      <c r="H78" s="62">
        <v>1716</v>
      </c>
      <c r="I78" s="62">
        <v>989</v>
      </c>
      <c r="J78" s="62">
        <v>551</v>
      </c>
      <c r="K78" s="62">
        <v>0</v>
      </c>
    </row>
    <row r="79" spans="1:12">
      <c r="A79" s="13" t="s">
        <v>68</v>
      </c>
      <c r="B79" s="29">
        <v>1091</v>
      </c>
      <c r="C79" s="29">
        <v>898</v>
      </c>
      <c r="D79" s="29">
        <v>1012</v>
      </c>
      <c r="E79" s="29">
        <v>118</v>
      </c>
      <c r="F79" s="29">
        <v>3918</v>
      </c>
      <c r="G79" s="62">
        <v>2514</v>
      </c>
      <c r="H79" s="62">
        <v>924</v>
      </c>
      <c r="I79" s="62">
        <v>-790</v>
      </c>
      <c r="J79" s="62">
        <v>-837</v>
      </c>
      <c r="K79" s="62">
        <v>-278</v>
      </c>
    </row>
    <row r="80" spans="1:12">
      <c r="A80" s="13" t="s">
        <v>69</v>
      </c>
      <c r="B80" s="29">
        <v>-2959</v>
      </c>
      <c r="C80" s="29">
        <v>-2290</v>
      </c>
      <c r="D80" s="29">
        <v>30529</v>
      </c>
      <c r="E80" s="29">
        <v>21844</v>
      </c>
      <c r="F80" s="29">
        <v>18590</v>
      </c>
      <c r="G80" s="62">
        <v>-49772</v>
      </c>
      <c r="H80" s="62">
        <v>-54514</v>
      </c>
      <c r="I80" s="62">
        <v>-55987</v>
      </c>
      <c r="J80" s="62">
        <v>-76459</v>
      </c>
      <c r="K80" s="62">
        <v>-101530</v>
      </c>
    </row>
    <row r="81" spans="1:12">
      <c r="A81" s="13" t="s">
        <v>70</v>
      </c>
      <c r="B81" s="29">
        <v>1154327</v>
      </c>
      <c r="C81" s="29">
        <v>175315</v>
      </c>
      <c r="D81" s="29">
        <v>109334</v>
      </c>
      <c r="E81" s="29">
        <v>200270</v>
      </c>
      <c r="F81" s="29">
        <v>250514</v>
      </c>
      <c r="G81" s="62">
        <v>342430</v>
      </c>
      <c r="H81" s="62">
        <v>5212</v>
      </c>
      <c r="I81" s="62">
        <v>14519</v>
      </c>
      <c r="J81" s="62">
        <v>28125</v>
      </c>
      <c r="K81" s="62">
        <v>23565</v>
      </c>
    </row>
    <row r="82" spans="1:12">
      <c r="A82" s="8" t="s">
        <v>71</v>
      </c>
      <c r="B82" s="35"/>
      <c r="C82" s="35"/>
      <c r="D82" s="36">
        <v>0</v>
      </c>
      <c r="E82" s="36">
        <v>0</v>
      </c>
      <c r="F82" s="36">
        <v>0</v>
      </c>
      <c r="G82" s="65">
        <v>0</v>
      </c>
      <c r="H82" s="69">
        <v>0</v>
      </c>
      <c r="I82" s="65">
        <v>868</v>
      </c>
      <c r="J82" s="65">
        <v>0</v>
      </c>
      <c r="K82" s="65">
        <v>0</v>
      </c>
    </row>
    <row r="83" spans="1:12">
      <c r="A83" s="27" t="s">
        <v>72</v>
      </c>
      <c r="B83" s="28">
        <v>166153</v>
      </c>
      <c r="C83" s="28">
        <v>25239</v>
      </c>
      <c r="D83" s="28">
        <v>6691</v>
      </c>
      <c r="E83" s="28">
        <v>4130</v>
      </c>
      <c r="F83" s="28">
        <v>8275</v>
      </c>
      <c r="G83" s="61">
        <v>3643</v>
      </c>
      <c r="H83" s="61">
        <v>2137</v>
      </c>
      <c r="I83" s="61">
        <v>5187</v>
      </c>
      <c r="J83" s="61">
        <v>7604</v>
      </c>
      <c r="K83" s="61">
        <v>7590</v>
      </c>
      <c r="L83" s="61">
        <v>15956</v>
      </c>
    </row>
    <row r="84" spans="1:12">
      <c r="A84" s="13" t="s">
        <v>73</v>
      </c>
      <c r="B84" s="29">
        <v>16006</v>
      </c>
      <c r="C84" s="29">
        <v>17751</v>
      </c>
      <c r="D84" s="29">
        <v>163</v>
      </c>
      <c r="E84" s="29">
        <v>148</v>
      </c>
      <c r="F84" s="29">
        <v>76</v>
      </c>
      <c r="G84" s="62">
        <v>0</v>
      </c>
      <c r="H84" s="62">
        <v>260</v>
      </c>
      <c r="I84" s="62">
        <v>177</v>
      </c>
      <c r="J84" s="62">
        <v>235</v>
      </c>
      <c r="K84" s="62">
        <v>333</v>
      </c>
    </row>
    <row r="85" spans="1:12">
      <c r="A85" s="13" t="s">
        <v>74</v>
      </c>
      <c r="B85" s="29">
        <v>3173</v>
      </c>
      <c r="C85" s="29">
        <v>3421</v>
      </c>
      <c r="D85" s="30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</row>
    <row r="86" spans="1:12">
      <c r="A86" s="13" t="s">
        <v>75</v>
      </c>
      <c r="B86" s="29">
        <v>0</v>
      </c>
      <c r="C86" s="29">
        <v>2935</v>
      </c>
      <c r="D86" s="29">
        <v>0</v>
      </c>
      <c r="E86" s="29">
        <v>1878</v>
      </c>
      <c r="F86" s="29">
        <v>7198</v>
      </c>
      <c r="G86" s="62">
        <v>3185</v>
      </c>
      <c r="H86" s="62">
        <v>874</v>
      </c>
      <c r="I86" s="62">
        <v>3597</v>
      </c>
      <c r="J86" s="62">
        <v>6658</v>
      </c>
      <c r="K86" s="62">
        <v>6874</v>
      </c>
    </row>
    <row r="87" spans="1:12">
      <c r="A87" s="13" t="s">
        <v>76</v>
      </c>
      <c r="B87" s="29">
        <v>963</v>
      </c>
      <c r="C87" s="29">
        <v>364</v>
      </c>
      <c r="D87" s="29">
        <v>6338</v>
      </c>
      <c r="E87" s="29">
        <v>2023</v>
      </c>
      <c r="F87" s="29">
        <v>944</v>
      </c>
      <c r="G87" s="62">
        <v>423</v>
      </c>
      <c r="H87" s="62">
        <v>976</v>
      </c>
      <c r="I87" s="62">
        <v>1376</v>
      </c>
      <c r="J87" s="62">
        <v>679</v>
      </c>
      <c r="K87" s="62">
        <v>344</v>
      </c>
    </row>
    <row r="88" spans="1:12">
      <c r="A88" s="13" t="s">
        <v>77</v>
      </c>
      <c r="B88" s="29">
        <v>398</v>
      </c>
      <c r="C88" s="29">
        <v>255</v>
      </c>
      <c r="D88" s="29">
        <v>190</v>
      </c>
      <c r="E88" s="29">
        <v>81</v>
      </c>
      <c r="F88" s="29">
        <v>57</v>
      </c>
      <c r="G88" s="62">
        <v>35</v>
      </c>
      <c r="H88" s="62">
        <v>27</v>
      </c>
      <c r="I88" s="62">
        <v>37</v>
      </c>
      <c r="J88" s="62">
        <v>26</v>
      </c>
      <c r="K88" s="62">
        <v>30</v>
      </c>
    </row>
    <row r="89" spans="1:12">
      <c r="A89" s="13" t="s">
        <v>78</v>
      </c>
      <c r="B89" s="29">
        <v>145613</v>
      </c>
      <c r="C89" s="29">
        <v>513</v>
      </c>
      <c r="D89" s="30">
        <v>0</v>
      </c>
      <c r="G89" s="62">
        <v>0</v>
      </c>
      <c r="H89" s="62">
        <v>0</v>
      </c>
      <c r="I89" s="62">
        <v>0</v>
      </c>
      <c r="J89" s="62">
        <v>6</v>
      </c>
      <c r="K89" s="62">
        <v>9</v>
      </c>
    </row>
    <row r="90" spans="1:12">
      <c r="A90" s="27" t="s">
        <v>79</v>
      </c>
      <c r="B90" s="28">
        <v>540969</v>
      </c>
      <c r="C90" s="28">
        <v>273218</v>
      </c>
      <c r="D90" s="28">
        <v>117283</v>
      </c>
      <c r="E90" s="28">
        <v>94484</v>
      </c>
      <c r="F90" s="28">
        <v>89747</v>
      </c>
      <c r="G90" s="61">
        <v>141857</v>
      </c>
      <c r="H90" s="61">
        <v>78790</v>
      </c>
      <c r="I90" s="61">
        <v>45461</v>
      </c>
      <c r="J90" s="61">
        <v>43758</v>
      </c>
      <c r="K90" s="61">
        <v>54273</v>
      </c>
      <c r="L90" s="61">
        <v>73893</v>
      </c>
    </row>
    <row r="91" spans="1:12">
      <c r="A91" s="13" t="s">
        <v>80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62">
        <v>0</v>
      </c>
      <c r="H91" s="62">
        <v>4</v>
      </c>
      <c r="I91" s="62">
        <v>21</v>
      </c>
      <c r="J91" s="62">
        <v>4745</v>
      </c>
      <c r="K91" s="62">
        <v>13404</v>
      </c>
    </row>
    <row r="92" spans="1:12">
      <c r="A92" s="13" t="s">
        <v>73</v>
      </c>
      <c r="B92" s="29">
        <v>2933</v>
      </c>
      <c r="C92" s="29">
        <v>2154</v>
      </c>
      <c r="D92" s="29">
        <v>246</v>
      </c>
      <c r="E92" s="29">
        <v>190</v>
      </c>
      <c r="F92" s="29">
        <v>63</v>
      </c>
      <c r="G92" s="62">
        <v>293</v>
      </c>
      <c r="H92" s="62">
        <v>397</v>
      </c>
      <c r="I92" s="62">
        <v>260</v>
      </c>
      <c r="J92" s="62">
        <v>277</v>
      </c>
      <c r="K92" s="62">
        <v>240</v>
      </c>
    </row>
    <row r="93" spans="1:12">
      <c r="A93" s="13" t="s">
        <v>81</v>
      </c>
      <c r="B93" s="29">
        <v>115444</v>
      </c>
      <c r="C93" s="29">
        <v>59866</v>
      </c>
      <c r="D93" s="29">
        <v>49914</v>
      </c>
      <c r="E93" s="29">
        <v>37374</v>
      </c>
      <c r="F93" s="29">
        <v>27906</v>
      </c>
      <c r="G93" s="62">
        <v>22603</v>
      </c>
      <c r="H93" s="62">
        <v>20532</v>
      </c>
      <c r="I93" s="62">
        <v>24738</v>
      </c>
      <c r="J93" s="62">
        <v>33930</v>
      </c>
      <c r="K93" s="62">
        <v>33513</v>
      </c>
    </row>
    <row r="94" spans="1:12">
      <c r="A94" s="13" t="s">
        <v>82</v>
      </c>
      <c r="B94" s="29">
        <v>1742</v>
      </c>
      <c r="C94" s="29">
        <v>118</v>
      </c>
      <c r="D94" s="29">
        <v>0</v>
      </c>
      <c r="E94" s="29">
        <v>3457</v>
      </c>
      <c r="F94" s="29">
        <v>3762</v>
      </c>
      <c r="G94" s="62">
        <v>7524</v>
      </c>
      <c r="H94" s="62">
        <v>655</v>
      </c>
      <c r="I94" s="62">
        <v>1270</v>
      </c>
      <c r="J94" s="62">
        <v>184</v>
      </c>
      <c r="K94" s="62">
        <v>163</v>
      </c>
    </row>
    <row r="95" spans="1:12">
      <c r="A95" s="13" t="s">
        <v>83</v>
      </c>
      <c r="B95" s="29">
        <v>33134</v>
      </c>
      <c r="C95" s="29">
        <v>11041</v>
      </c>
      <c r="D95" s="29">
        <v>17785</v>
      </c>
      <c r="E95" s="29">
        <v>6770</v>
      </c>
      <c r="F95" s="29">
        <v>9827</v>
      </c>
      <c r="G95" s="62">
        <v>46965</v>
      </c>
      <c r="H95" s="62">
        <v>52264</v>
      </c>
      <c r="I95" s="62">
        <v>18688</v>
      </c>
      <c r="J95" s="62">
        <v>4020</v>
      </c>
      <c r="K95" s="62">
        <v>6043</v>
      </c>
    </row>
    <row r="96" spans="1:12">
      <c r="A96" s="13" t="s">
        <v>76</v>
      </c>
      <c r="B96" s="29">
        <v>47758</v>
      </c>
      <c r="C96" s="29">
        <v>161364</v>
      </c>
      <c r="D96" s="29">
        <v>26172</v>
      </c>
      <c r="E96" s="29">
        <v>3052</v>
      </c>
      <c r="F96" s="29">
        <v>2864</v>
      </c>
      <c r="G96" s="62">
        <v>7864</v>
      </c>
      <c r="H96" s="62">
        <v>4638</v>
      </c>
      <c r="I96" s="62">
        <v>211</v>
      </c>
      <c r="J96" s="62">
        <v>197</v>
      </c>
      <c r="K96" s="62">
        <v>90</v>
      </c>
    </row>
    <row r="97" spans="1:12">
      <c r="A97" s="13" t="s">
        <v>77</v>
      </c>
      <c r="B97" s="29">
        <v>4</v>
      </c>
      <c r="C97" s="29">
        <v>2</v>
      </c>
      <c r="D97" s="29">
        <v>2</v>
      </c>
      <c r="E97" s="29">
        <v>1</v>
      </c>
      <c r="F97" s="29">
        <v>294</v>
      </c>
      <c r="G97" s="62">
        <v>225</v>
      </c>
      <c r="H97" s="62">
        <v>205</v>
      </c>
      <c r="I97" s="62">
        <v>145</v>
      </c>
      <c r="J97" s="62">
        <v>238</v>
      </c>
      <c r="K97" s="62">
        <v>209</v>
      </c>
    </row>
    <row r="98" spans="1:12">
      <c r="A98" s="13" t="s">
        <v>78</v>
      </c>
      <c r="B98" s="29">
        <v>339954</v>
      </c>
      <c r="C98" s="29">
        <v>38673</v>
      </c>
      <c r="D98" s="29">
        <v>23164</v>
      </c>
      <c r="E98" s="29">
        <v>43640</v>
      </c>
      <c r="F98" s="29">
        <v>45031</v>
      </c>
      <c r="G98" s="62">
        <v>56383</v>
      </c>
      <c r="H98" s="62">
        <v>95</v>
      </c>
      <c r="I98" s="62">
        <v>128</v>
      </c>
      <c r="J98" s="62">
        <v>167</v>
      </c>
      <c r="K98" s="62">
        <v>611</v>
      </c>
    </row>
    <row r="99" spans="1:12">
      <c r="A99" s="27" t="s">
        <v>84</v>
      </c>
      <c r="B99" s="28">
        <v>2894478</v>
      </c>
      <c r="C99" s="28">
        <v>1404108</v>
      </c>
      <c r="D99" s="28">
        <v>1126838</v>
      </c>
      <c r="E99" s="28">
        <v>981513</v>
      </c>
      <c r="F99" s="28">
        <v>874960</v>
      </c>
      <c r="G99" s="61">
        <v>659175</v>
      </c>
      <c r="H99" s="61">
        <f>SUM(H73,H83,H90)</f>
        <v>248945</v>
      </c>
      <c r="I99" s="61">
        <v>217635</v>
      </c>
      <c r="J99" s="61">
        <v>202892</v>
      </c>
      <c r="K99" s="61">
        <v>185275</v>
      </c>
      <c r="L99" s="61">
        <v>167514</v>
      </c>
    </row>
    <row r="100" spans="1:12">
      <c r="A100" s="25" t="s">
        <v>85</v>
      </c>
    </row>
    <row r="102" spans="1:12" ht="26">
      <c r="A102" s="5" t="s">
        <v>86</v>
      </c>
    </row>
    <row r="103" spans="1:12" ht="24">
      <c r="A103" s="6" t="s">
        <v>87</v>
      </c>
      <c r="B103" s="7" t="s">
        <v>4</v>
      </c>
      <c r="C103" s="7" t="s">
        <v>5</v>
      </c>
      <c r="D103" s="7" t="s">
        <v>88</v>
      </c>
      <c r="E103" s="7" t="s">
        <v>150</v>
      </c>
      <c r="F103" s="7" t="s">
        <v>153</v>
      </c>
      <c r="G103" s="54" t="s">
        <v>155</v>
      </c>
      <c r="H103" s="7" t="s">
        <v>157</v>
      </c>
      <c r="I103" s="7" t="s">
        <v>159</v>
      </c>
      <c r="J103" s="7" t="s">
        <v>161</v>
      </c>
      <c r="K103" s="7" t="s">
        <v>163</v>
      </c>
    </row>
    <row r="104" spans="1:12">
      <c r="A104" s="37" t="s">
        <v>89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2">
      <c r="A105" s="39" t="s">
        <v>90</v>
      </c>
      <c r="B105" s="38">
        <v>1154327</v>
      </c>
      <c r="C105" s="38">
        <v>175315</v>
      </c>
      <c r="D105" s="38">
        <v>109334</v>
      </c>
      <c r="E105" s="38">
        <v>200270</v>
      </c>
      <c r="F105" s="38">
        <v>250514</v>
      </c>
      <c r="G105" s="1">
        <v>342430</v>
      </c>
      <c r="H105" s="1">
        <v>4679</v>
      </c>
      <c r="I105" s="1">
        <v>14470</v>
      </c>
      <c r="J105" s="1">
        <v>28125</v>
      </c>
      <c r="K105" s="1">
        <v>27229</v>
      </c>
    </row>
    <row r="106" spans="1:12">
      <c r="A106" s="39" t="s">
        <v>91</v>
      </c>
      <c r="B106" s="38">
        <v>-460131</v>
      </c>
      <c r="C106" s="38">
        <v>54769</v>
      </c>
      <c r="D106" s="38">
        <v>32600</v>
      </c>
      <c r="E106" s="38">
        <v>38413</v>
      </c>
      <c r="F106" s="38">
        <v>8809</v>
      </c>
      <c r="G106" s="1">
        <v>59477</v>
      </c>
      <c r="H106" s="1">
        <f>SUM(H107:H118)</f>
        <v>-7195</v>
      </c>
      <c r="I106" s="1">
        <v>8566</v>
      </c>
      <c r="J106" s="1">
        <v>-2170</v>
      </c>
      <c r="K106" s="1">
        <v>-24636</v>
      </c>
    </row>
    <row r="107" spans="1:12">
      <c r="A107" s="40" t="s">
        <v>92</v>
      </c>
      <c r="B107" s="41">
        <v>13559</v>
      </c>
      <c r="C107" s="41">
        <v>8117</v>
      </c>
      <c r="D107" s="41">
        <v>4768</v>
      </c>
      <c r="E107" s="41">
        <v>4906</v>
      </c>
      <c r="F107" s="41">
        <v>4963</v>
      </c>
      <c r="G107" s="66">
        <v>2698</v>
      </c>
      <c r="H107" s="66">
        <v>0</v>
      </c>
      <c r="I107" s="70">
        <v>3139</v>
      </c>
      <c r="J107" s="70">
        <v>2617</v>
      </c>
      <c r="K107" s="70">
        <v>1978</v>
      </c>
    </row>
    <row r="108" spans="1:12">
      <c r="A108" s="40" t="s">
        <v>93</v>
      </c>
      <c r="B108" s="41">
        <v>254105</v>
      </c>
      <c r="C108" s="41">
        <v>29370</v>
      </c>
      <c r="D108" s="41">
        <v>11867</v>
      </c>
      <c r="E108" s="41">
        <v>0</v>
      </c>
      <c r="F108" s="41">
        <v>31398</v>
      </c>
      <c r="G108" s="66">
        <v>96924</v>
      </c>
      <c r="H108" s="66">
        <v>3162</v>
      </c>
      <c r="I108" s="71"/>
      <c r="J108" s="71"/>
      <c r="K108" s="71"/>
    </row>
    <row r="109" spans="1:12">
      <c r="A109" s="40" t="s">
        <v>94</v>
      </c>
      <c r="B109" s="41">
        <v>2220</v>
      </c>
      <c r="C109" s="41">
        <v>0</v>
      </c>
      <c r="H109" s="66">
        <v>-652</v>
      </c>
    </row>
    <row r="110" spans="1:12">
      <c r="A110" s="40" t="s">
        <v>95</v>
      </c>
      <c r="B110" s="41">
        <v>-7188</v>
      </c>
      <c r="C110" s="41">
        <v>-8788</v>
      </c>
      <c r="D110" s="41">
        <v>-10706</v>
      </c>
      <c r="E110" s="41">
        <v>-10425</v>
      </c>
      <c r="F110" s="41">
        <v>-6959</v>
      </c>
      <c r="I110" s="66">
        <v>0</v>
      </c>
      <c r="J110" s="66">
        <v>0</v>
      </c>
      <c r="K110" s="66">
        <v>251</v>
      </c>
    </row>
    <row r="111" spans="1:12">
      <c r="A111" s="40" t="s">
        <v>96</v>
      </c>
      <c r="B111" s="41">
        <v>-5440</v>
      </c>
      <c r="C111" s="41">
        <v>-1283</v>
      </c>
      <c r="D111" s="41">
        <v>545</v>
      </c>
      <c r="E111" s="41">
        <v>906</v>
      </c>
      <c r="F111" s="41">
        <v>325</v>
      </c>
      <c r="G111" s="66">
        <v>-1799</v>
      </c>
      <c r="H111" s="66">
        <v>0</v>
      </c>
      <c r="I111" s="66">
        <v>-262</v>
      </c>
      <c r="J111" s="66">
        <v>602</v>
      </c>
      <c r="K111" s="66">
        <v>1225</v>
      </c>
    </row>
    <row r="112" spans="1:12">
      <c r="A112" s="40" t="s">
        <v>97</v>
      </c>
      <c r="B112" s="41">
        <v>366499</v>
      </c>
      <c r="C112" s="41">
        <v>10585</v>
      </c>
      <c r="D112" s="41">
        <v>-27312</v>
      </c>
      <c r="E112" s="41">
        <v>-1660</v>
      </c>
      <c r="F112" s="41">
        <v>-11261</v>
      </c>
      <c r="G112" s="66">
        <v>-117</v>
      </c>
      <c r="H112" s="66">
        <v>-786</v>
      </c>
      <c r="I112" s="66">
        <v>-43</v>
      </c>
      <c r="J112" s="66">
        <v>-570</v>
      </c>
      <c r="K112" s="66">
        <v>-86</v>
      </c>
    </row>
    <row r="113" spans="1:11">
      <c r="A113" s="40" t="s">
        <v>98</v>
      </c>
      <c r="B113" s="41">
        <v>5905</v>
      </c>
      <c r="C113" s="41">
        <v>-12604</v>
      </c>
      <c r="D113" s="41">
        <v>65</v>
      </c>
      <c r="E113" s="41">
        <v>78</v>
      </c>
      <c r="F113" s="41">
        <v>218</v>
      </c>
      <c r="G113" s="66">
        <v>56315</v>
      </c>
      <c r="H113" s="66">
        <v>17</v>
      </c>
      <c r="I113" s="66">
        <v>-127</v>
      </c>
      <c r="J113" s="66">
        <v>-509</v>
      </c>
      <c r="K113" s="66">
        <v>941</v>
      </c>
    </row>
    <row r="114" spans="1:11">
      <c r="A114" s="40" t="s">
        <v>99</v>
      </c>
      <c r="B114" s="41">
        <v>-1083890</v>
      </c>
      <c r="C114" s="41">
        <v>-126397</v>
      </c>
      <c r="D114" s="41">
        <v>8310</v>
      </c>
      <c r="E114" s="41">
        <v>28911</v>
      </c>
      <c r="F114" s="41">
        <v>22140</v>
      </c>
      <c r="G114" s="66">
        <v>7382</v>
      </c>
      <c r="H114" s="66">
        <v>-44545</v>
      </c>
      <c r="I114" s="66">
        <v>-18600</v>
      </c>
      <c r="J114" s="66">
        <v>-2255</v>
      </c>
      <c r="K114" s="66">
        <v>-3461</v>
      </c>
    </row>
    <row r="115" spans="1:11">
      <c r="A115" s="40" t="s">
        <v>100</v>
      </c>
      <c r="B115" s="41">
        <v>77319</v>
      </c>
      <c r="C115" s="41">
        <v>11421</v>
      </c>
      <c r="D115" s="41">
        <v>15290</v>
      </c>
      <c r="E115" s="41">
        <v>6890</v>
      </c>
      <c r="F115" s="41">
        <v>-32944</v>
      </c>
      <c r="G115" s="66">
        <v>-96789</v>
      </c>
      <c r="H115" s="66">
        <v>9770</v>
      </c>
      <c r="I115" s="66">
        <v>14264</v>
      </c>
      <c r="J115" s="66">
        <v>-2586</v>
      </c>
      <c r="K115" s="66">
        <v>-11821</v>
      </c>
    </row>
    <row r="116" spans="1:11">
      <c r="A116" s="40" t="s">
        <v>101</v>
      </c>
      <c r="B116" s="41">
        <v>-100033</v>
      </c>
      <c r="C116" s="41">
        <v>115774</v>
      </c>
      <c r="D116" s="41">
        <v>20027</v>
      </c>
      <c r="E116" s="41">
        <v>1695</v>
      </c>
      <c r="F116" s="41">
        <v>-6687</v>
      </c>
      <c r="G116" s="66">
        <v>-3445</v>
      </c>
      <c r="H116" s="66">
        <v>29840</v>
      </c>
      <c r="I116" s="66">
        <v>5460</v>
      </c>
      <c r="J116" s="66">
        <v>-2436</v>
      </c>
      <c r="K116" s="66">
        <v>-10517</v>
      </c>
    </row>
    <row r="117" spans="1:11">
      <c r="A117" s="40" t="s">
        <v>102</v>
      </c>
      <c r="B117" s="41">
        <v>16813</v>
      </c>
      <c r="C117" s="41">
        <v>28574</v>
      </c>
      <c r="D117" s="41">
        <v>9746</v>
      </c>
      <c r="E117" s="41">
        <v>7112</v>
      </c>
      <c r="F117" s="41">
        <v>7616</v>
      </c>
      <c r="G117" s="66">
        <v>-5241</v>
      </c>
      <c r="H117" s="66">
        <v>7685</v>
      </c>
      <c r="I117" s="66">
        <v>4047</v>
      </c>
      <c r="J117" s="66">
        <v>2985</v>
      </c>
      <c r="K117" s="66">
        <v>-3099</v>
      </c>
    </row>
    <row r="118" spans="1:11">
      <c r="A118" s="39" t="s">
        <v>103</v>
      </c>
      <c r="B118" s="38">
        <v>694196</v>
      </c>
      <c r="C118" s="38">
        <v>230084</v>
      </c>
      <c r="D118" s="38">
        <v>141934</v>
      </c>
      <c r="E118" s="38">
        <v>238683</v>
      </c>
      <c r="F118" s="38">
        <v>259323</v>
      </c>
      <c r="G118" s="38">
        <v>3549</v>
      </c>
      <c r="H118" s="38">
        <v>-11686</v>
      </c>
      <c r="I118" s="38">
        <v>688</v>
      </c>
      <c r="J118" s="38">
        <v>-18</v>
      </c>
      <c r="K118" s="38">
        <v>-47</v>
      </c>
    </row>
    <row r="119" spans="1:11">
      <c r="A119" s="40" t="s">
        <v>104</v>
      </c>
      <c r="B119" s="41">
        <v>-3140</v>
      </c>
      <c r="C119" s="41">
        <v>13847</v>
      </c>
      <c r="D119" s="41">
        <v>13699</v>
      </c>
      <c r="E119" s="41">
        <v>47135</v>
      </c>
      <c r="F119" s="41">
        <v>61424</v>
      </c>
      <c r="G119" s="41">
        <v>401907</v>
      </c>
      <c r="H119" s="41">
        <f>H105+H106</f>
        <v>-2516</v>
      </c>
      <c r="I119" s="41">
        <v>23036</v>
      </c>
      <c r="J119" s="41">
        <v>25955</v>
      </c>
      <c r="K119" s="41">
        <v>2593</v>
      </c>
    </row>
    <row r="120" spans="1:11">
      <c r="A120" s="40" t="s">
        <v>105</v>
      </c>
      <c r="B120" s="41">
        <v>13762</v>
      </c>
      <c r="C120" s="41">
        <v>0</v>
      </c>
      <c r="G120" s="41">
        <v>79155</v>
      </c>
      <c r="H120" s="41">
        <v>-177</v>
      </c>
      <c r="I120" s="41">
        <v>2250</v>
      </c>
      <c r="J120" s="41">
        <v>162</v>
      </c>
      <c r="K120" s="41"/>
    </row>
    <row r="121" spans="1:11">
      <c r="A121" s="40" t="s">
        <v>106</v>
      </c>
      <c r="B121" s="41">
        <v>6890</v>
      </c>
      <c r="C121" s="41">
        <v>-27225</v>
      </c>
      <c r="D121" s="41">
        <v>-23042</v>
      </c>
      <c r="E121" s="41">
        <v>-52733</v>
      </c>
      <c r="F121" s="41">
        <v>-61291</v>
      </c>
      <c r="G121" s="66">
        <v>-69077</v>
      </c>
      <c r="H121" s="66">
        <v>-538</v>
      </c>
      <c r="I121" s="66">
        <v>-3232</v>
      </c>
      <c r="J121" s="66">
        <v>578</v>
      </c>
      <c r="K121" s="66">
        <v>-2408</v>
      </c>
    </row>
    <row r="122" spans="1:11">
      <c r="A122" s="37" t="s">
        <v>107</v>
      </c>
      <c r="B122" s="38">
        <v>711708</v>
      </c>
      <c r="C122" s="38">
        <v>216706</v>
      </c>
      <c r="D122" s="38">
        <v>132591</v>
      </c>
      <c r="E122" s="38">
        <v>233085</v>
      </c>
      <c r="F122" s="38">
        <v>259456</v>
      </c>
      <c r="G122" s="1">
        <v>411985</v>
      </c>
      <c r="H122" s="1">
        <f>SUM(H119:H121)</f>
        <v>-3231</v>
      </c>
      <c r="I122" s="1">
        <v>22054</v>
      </c>
      <c r="J122" s="1">
        <v>26695</v>
      </c>
      <c r="K122" s="1">
        <v>185</v>
      </c>
    </row>
    <row r="123" spans="1:11">
      <c r="A123" s="37" t="s">
        <v>108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>
      <c r="A124" s="39" t="s">
        <v>109</v>
      </c>
      <c r="B124" s="38">
        <v>823545</v>
      </c>
      <c r="C124" s="38">
        <v>881888</v>
      </c>
      <c r="D124" s="38">
        <v>1136419</v>
      </c>
      <c r="E124" s="38">
        <v>1101872</v>
      </c>
      <c r="F124" s="38">
        <v>608633</v>
      </c>
      <c r="G124" s="38">
        <v>4757</v>
      </c>
      <c r="H124" s="38">
        <f>SUM(H125:H134)</f>
        <v>16875</v>
      </c>
      <c r="I124" s="38">
        <v>880</v>
      </c>
      <c r="J124" s="38">
        <v>4418</v>
      </c>
      <c r="K124" s="38">
        <v>11495</v>
      </c>
    </row>
    <row r="125" spans="1:11">
      <c r="A125" s="40" t="s">
        <v>110</v>
      </c>
      <c r="B125" s="41">
        <v>22</v>
      </c>
      <c r="C125" s="41">
        <v>136</v>
      </c>
      <c r="D125" s="41">
        <v>230</v>
      </c>
      <c r="E125" s="41">
        <v>65</v>
      </c>
      <c r="F125" s="41"/>
      <c r="G125" s="66">
        <v>177</v>
      </c>
      <c r="H125" s="66">
        <v>6635</v>
      </c>
      <c r="I125" s="66">
        <v>67</v>
      </c>
      <c r="J125" s="66">
        <v>206</v>
      </c>
      <c r="K125" s="66">
        <v>100</v>
      </c>
    </row>
    <row r="126" spans="1:11">
      <c r="A126" s="40" t="s">
        <v>111</v>
      </c>
      <c r="B126" s="41"/>
      <c r="C126" s="41"/>
      <c r="D126" s="41">
        <v>26</v>
      </c>
      <c r="E126" s="41">
        <v>0</v>
      </c>
      <c r="F126" s="41"/>
      <c r="G126" s="66">
        <v>2781</v>
      </c>
      <c r="H126" s="66">
        <v>0</v>
      </c>
      <c r="I126" s="66">
        <v>670</v>
      </c>
      <c r="J126" s="66">
        <v>0</v>
      </c>
      <c r="K126" s="66">
        <v>0</v>
      </c>
    </row>
    <row r="127" spans="1:11">
      <c r="A127" s="40" t="s">
        <v>112</v>
      </c>
      <c r="B127" s="41">
        <v>0</v>
      </c>
      <c r="C127" s="41">
        <v>1667</v>
      </c>
      <c r="D127" s="41">
        <v>0</v>
      </c>
      <c r="I127" s="66"/>
    </row>
    <row r="128" spans="1:11">
      <c r="A128" s="40" t="s">
        <v>113</v>
      </c>
      <c r="B128" s="41"/>
      <c r="C128" s="41"/>
      <c r="D128" s="41">
        <v>0</v>
      </c>
      <c r="E128" s="41">
        <v>0</v>
      </c>
      <c r="F128" s="41"/>
      <c r="H128" s="66">
        <v>1441</v>
      </c>
      <c r="I128" s="66">
        <v>143</v>
      </c>
      <c r="J128" s="66">
        <v>3512</v>
      </c>
      <c r="K128" s="66">
        <v>11018</v>
      </c>
    </row>
    <row r="129" spans="1:11">
      <c r="A129" s="40" t="s">
        <v>114</v>
      </c>
      <c r="B129" s="41">
        <v>754581</v>
      </c>
      <c r="C129" s="41">
        <v>870742</v>
      </c>
      <c r="D129" s="41">
        <v>1125444</v>
      </c>
      <c r="E129" s="41">
        <v>1091382</v>
      </c>
      <c r="F129" s="41"/>
    </row>
    <row r="130" spans="1:11">
      <c r="A130" s="40" t="s">
        <v>115</v>
      </c>
      <c r="B130" s="41">
        <v>59426</v>
      </c>
      <c r="C130" s="41">
        <v>0</v>
      </c>
    </row>
    <row r="131" spans="1:11">
      <c r="A131" s="40" t="s">
        <v>116</v>
      </c>
      <c r="B131" s="41">
        <v>115</v>
      </c>
      <c r="C131" s="41">
        <v>0</v>
      </c>
    </row>
    <row r="132" spans="1:11">
      <c r="A132" s="40" t="s">
        <v>117</v>
      </c>
      <c r="B132" s="41">
        <v>1801</v>
      </c>
      <c r="C132" s="41">
        <v>0</v>
      </c>
    </row>
    <row r="133" spans="1:11">
      <c r="A133" s="40" t="s">
        <v>118</v>
      </c>
      <c r="B133" s="41">
        <v>7600</v>
      </c>
      <c r="C133" s="41">
        <v>9343</v>
      </c>
      <c r="D133" s="41">
        <v>10719</v>
      </c>
      <c r="E133" s="41">
        <v>10425</v>
      </c>
      <c r="G133" s="66">
        <v>1799</v>
      </c>
      <c r="H133" s="66">
        <v>115</v>
      </c>
      <c r="I133" s="66">
        <v>0</v>
      </c>
      <c r="J133" s="66">
        <v>700</v>
      </c>
      <c r="K133" s="66">
        <v>260</v>
      </c>
    </row>
    <row r="134" spans="1:11">
      <c r="A134" s="39" t="s">
        <v>119</v>
      </c>
      <c r="B134" s="38">
        <v>929931</v>
      </c>
      <c r="C134" s="38">
        <v>1046386</v>
      </c>
      <c r="D134" s="38">
        <v>1230913</v>
      </c>
      <c r="E134" s="38">
        <v>1383986</v>
      </c>
      <c r="F134" s="38">
        <v>766881</v>
      </c>
      <c r="G134" s="1">
        <v>97123</v>
      </c>
      <c r="H134" s="1">
        <f>SUM(H135:H144)</f>
        <v>8684</v>
      </c>
      <c r="I134" s="1">
        <v>5007</v>
      </c>
      <c r="J134" s="1">
        <v>4543</v>
      </c>
      <c r="K134" s="1">
        <v>17734</v>
      </c>
    </row>
    <row r="135" spans="1:11">
      <c r="A135" s="40" t="s">
        <v>120</v>
      </c>
      <c r="B135" s="41">
        <v>18516</v>
      </c>
      <c r="C135" s="41">
        <v>91509</v>
      </c>
      <c r="D135" s="41">
        <v>15176</v>
      </c>
      <c r="E135" s="41">
        <v>13893</v>
      </c>
      <c r="F135" s="41">
        <v>12041</v>
      </c>
      <c r="G135" s="66">
        <v>16864</v>
      </c>
      <c r="H135" s="66">
        <v>5505</v>
      </c>
      <c r="I135" s="66">
        <v>4175</v>
      </c>
      <c r="J135" s="66">
        <v>4145</v>
      </c>
      <c r="K135" s="66">
        <v>2734</v>
      </c>
    </row>
    <row r="136" spans="1:11">
      <c r="A136" s="40" t="s">
        <v>44</v>
      </c>
      <c r="B136" s="41">
        <v>203076</v>
      </c>
      <c r="C136" s="41">
        <v>164990</v>
      </c>
      <c r="D136" s="41">
        <v>98475</v>
      </c>
      <c r="E136" s="41">
        <v>76625</v>
      </c>
      <c r="F136" s="41">
        <v>55605</v>
      </c>
      <c r="G136" s="66">
        <v>40183</v>
      </c>
      <c r="I136" s="66"/>
      <c r="J136" s="66">
        <v>0</v>
      </c>
      <c r="K136" s="66">
        <v>0</v>
      </c>
    </row>
    <row r="137" spans="1:11">
      <c r="A137" s="40" t="s">
        <v>121</v>
      </c>
      <c r="B137" s="41"/>
      <c r="C137" s="41"/>
      <c r="D137" s="41">
        <v>10550</v>
      </c>
      <c r="E137" s="41">
        <v>0</v>
      </c>
      <c r="I137" s="66"/>
      <c r="J137" s="66">
        <v>0</v>
      </c>
    </row>
    <row r="138" spans="1:11">
      <c r="A138" s="40" t="s">
        <v>122</v>
      </c>
      <c r="B138" s="41">
        <v>8336</v>
      </c>
      <c r="C138" s="41">
        <v>36743</v>
      </c>
      <c r="D138" s="41">
        <v>4078</v>
      </c>
      <c r="E138" s="53">
        <v>0</v>
      </c>
      <c r="H138" s="66">
        <v>0</v>
      </c>
      <c r="K138" s="66">
        <v>15000</v>
      </c>
    </row>
    <row r="139" spans="1:11">
      <c r="A139" s="40" t="s">
        <v>123</v>
      </c>
      <c r="B139" s="41">
        <v>4500</v>
      </c>
      <c r="C139" s="41">
        <v>0</v>
      </c>
    </row>
    <row r="140" spans="1:11">
      <c r="A140" s="40" t="s">
        <v>124</v>
      </c>
      <c r="B140" s="41">
        <v>0</v>
      </c>
      <c r="C140" s="41">
        <v>4500</v>
      </c>
      <c r="D140" s="41">
        <v>2000</v>
      </c>
      <c r="E140" s="41">
        <v>452</v>
      </c>
    </row>
    <row r="141" spans="1:11">
      <c r="A141" s="40" t="s">
        <v>125</v>
      </c>
      <c r="B141" s="41"/>
      <c r="C141" s="41"/>
      <c r="D141" s="41">
        <v>727</v>
      </c>
      <c r="E141" s="53">
        <v>940</v>
      </c>
    </row>
    <row r="142" spans="1:11">
      <c r="A142" s="40" t="s">
        <v>126</v>
      </c>
      <c r="B142" s="41">
        <v>486054</v>
      </c>
      <c r="C142" s="41">
        <v>748644</v>
      </c>
      <c r="D142" s="41">
        <v>1099907</v>
      </c>
      <c r="E142" s="41">
        <v>1292076</v>
      </c>
      <c r="F142" s="41">
        <v>699235</v>
      </c>
      <c r="G142" s="66">
        <v>40000</v>
      </c>
    </row>
    <row r="143" spans="1:11">
      <c r="A143" s="40" t="s">
        <v>115</v>
      </c>
      <c r="B143" s="41">
        <v>209441</v>
      </c>
      <c r="C143" s="41">
        <v>0</v>
      </c>
      <c r="G143" s="66">
        <v>62</v>
      </c>
      <c r="H143" s="66">
        <v>1902</v>
      </c>
    </row>
    <row r="144" spans="1:11">
      <c r="A144" s="40" t="s">
        <v>127</v>
      </c>
      <c r="B144" s="41">
        <v>8</v>
      </c>
      <c r="C144" s="41">
        <v>0</v>
      </c>
      <c r="G144" s="66">
        <v>14</v>
      </c>
      <c r="H144" s="66">
        <v>1277</v>
      </c>
      <c r="I144" s="66">
        <v>832</v>
      </c>
      <c r="J144" s="66">
        <v>398</v>
      </c>
      <c r="K144" s="66">
        <v>0</v>
      </c>
    </row>
    <row r="145" spans="1:11">
      <c r="A145" s="37" t="s">
        <v>128</v>
      </c>
      <c r="B145" s="38">
        <v>-106386</v>
      </c>
      <c r="C145" s="38">
        <v>-164498</v>
      </c>
      <c r="D145" s="38">
        <v>-94494</v>
      </c>
      <c r="E145" s="38">
        <v>-282114</v>
      </c>
      <c r="F145" s="38">
        <v>-158248</v>
      </c>
      <c r="G145" s="1">
        <v>-92366</v>
      </c>
      <c r="H145" s="1">
        <f>H134-H140</f>
        <v>8684</v>
      </c>
      <c r="I145" s="1">
        <v>-4127</v>
      </c>
      <c r="J145" s="1">
        <v>-125</v>
      </c>
      <c r="K145" s="1">
        <v>-6239</v>
      </c>
    </row>
    <row r="146" spans="1:11">
      <c r="A146" s="37" t="s">
        <v>129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>
      <c r="A147" s="39" t="s">
        <v>109</v>
      </c>
      <c r="B147" s="38">
        <v>126124</v>
      </c>
      <c r="C147" s="38">
        <v>0</v>
      </c>
      <c r="D147" s="38">
        <v>0</v>
      </c>
      <c r="E147" s="38">
        <v>0</v>
      </c>
      <c r="F147" s="38">
        <v>5031</v>
      </c>
      <c r="G147" s="38">
        <v>0</v>
      </c>
      <c r="H147" s="38">
        <f>SUM(H148:H151)</f>
        <v>2010</v>
      </c>
      <c r="I147" s="38">
        <v>71</v>
      </c>
      <c r="J147" s="38">
        <v>1674</v>
      </c>
      <c r="K147" s="38">
        <v>22540</v>
      </c>
    </row>
    <row r="148" spans="1:11">
      <c r="A148" s="40" t="s">
        <v>130</v>
      </c>
      <c r="B148" s="41">
        <v>126124</v>
      </c>
      <c r="C148" s="41">
        <v>0</v>
      </c>
      <c r="D148" s="41">
        <v>0</v>
      </c>
      <c r="E148" s="41">
        <v>0</v>
      </c>
      <c r="F148" s="41">
        <v>5031</v>
      </c>
      <c r="G148" s="66">
        <v>0</v>
      </c>
      <c r="H148" s="66">
        <v>0</v>
      </c>
      <c r="I148" s="66">
        <v>0</v>
      </c>
      <c r="J148" s="66">
        <v>0</v>
      </c>
      <c r="K148" s="66">
        <v>8985</v>
      </c>
    </row>
    <row r="149" spans="1:11">
      <c r="A149" s="40" t="s">
        <v>80</v>
      </c>
      <c r="B149" s="41"/>
      <c r="C149" s="41"/>
      <c r="D149" s="41">
        <v>0</v>
      </c>
      <c r="E149" s="41">
        <v>0</v>
      </c>
      <c r="F149" s="41">
        <v>0</v>
      </c>
      <c r="H149" s="66">
        <v>3</v>
      </c>
      <c r="I149" s="66">
        <v>1</v>
      </c>
      <c r="J149" s="66">
        <v>1250</v>
      </c>
      <c r="K149" s="66">
        <v>13392</v>
      </c>
    </row>
    <row r="150" spans="1:11">
      <c r="A150" s="40" t="s">
        <v>131</v>
      </c>
      <c r="B150" s="41"/>
      <c r="C150" s="41"/>
      <c r="D150" s="41">
        <v>0</v>
      </c>
      <c r="H150" s="66">
        <v>0</v>
      </c>
      <c r="I150" s="66">
        <v>0</v>
      </c>
      <c r="J150" s="66">
        <v>0</v>
      </c>
      <c r="K150" s="66">
        <v>0</v>
      </c>
    </row>
    <row r="151" spans="1:11">
      <c r="A151" s="40" t="s">
        <v>132</v>
      </c>
      <c r="B151" s="41"/>
      <c r="C151" s="41"/>
      <c r="D151" s="41">
        <v>0</v>
      </c>
      <c r="H151" s="66">
        <v>2007</v>
      </c>
      <c r="I151" s="66">
        <v>70</v>
      </c>
      <c r="J151" s="66">
        <v>424</v>
      </c>
      <c r="K151" s="66">
        <v>163</v>
      </c>
    </row>
    <row r="152" spans="1:11">
      <c r="A152" s="39" t="s">
        <v>119</v>
      </c>
      <c r="B152" s="38">
        <v>217517</v>
      </c>
      <c r="C152" s="38">
        <v>107180</v>
      </c>
      <c r="D152" s="38">
        <v>706</v>
      </c>
      <c r="E152" s="38">
        <v>101353</v>
      </c>
      <c r="F152" s="38">
        <v>499</v>
      </c>
      <c r="G152" s="1">
        <v>377</v>
      </c>
      <c r="H152" s="1">
        <v>383</v>
      </c>
      <c r="I152" s="1">
        <v>5180</v>
      </c>
      <c r="J152" s="1">
        <v>11197</v>
      </c>
      <c r="K152" s="1">
        <v>22277</v>
      </c>
    </row>
    <row r="153" spans="1:11">
      <c r="A153" s="40" t="s">
        <v>133</v>
      </c>
      <c r="B153" s="41"/>
      <c r="C153" s="41"/>
      <c r="D153" s="41">
        <v>0</v>
      </c>
      <c r="E153" s="41">
        <v>0</v>
      </c>
      <c r="F153" s="41">
        <v>0</v>
      </c>
      <c r="H153" s="66">
        <v>0</v>
      </c>
      <c r="I153" s="66">
        <v>0</v>
      </c>
      <c r="J153" s="66">
        <v>0</v>
      </c>
      <c r="K153" s="66">
        <v>0</v>
      </c>
    </row>
    <row r="154" spans="1:11">
      <c r="A154" s="40" t="s">
        <v>134</v>
      </c>
      <c r="B154" s="41">
        <v>0</v>
      </c>
      <c r="C154" s="41">
        <v>100926</v>
      </c>
      <c r="D154" s="41">
        <v>0</v>
      </c>
      <c r="E154" s="41">
        <v>100926</v>
      </c>
      <c r="F154" s="41">
        <v>0</v>
      </c>
      <c r="H154" s="66">
        <v>0</v>
      </c>
      <c r="I154" s="66">
        <v>0</v>
      </c>
      <c r="J154" s="66">
        <v>0</v>
      </c>
      <c r="K154" s="66">
        <v>0</v>
      </c>
    </row>
    <row r="155" spans="1:11">
      <c r="A155" s="40" t="s">
        <v>135</v>
      </c>
      <c r="B155" s="41">
        <v>214259</v>
      </c>
      <c r="C155" s="41">
        <v>0</v>
      </c>
      <c r="G155" s="66">
        <v>4</v>
      </c>
      <c r="H155" s="66">
        <v>0</v>
      </c>
      <c r="I155" s="66">
        <v>0</v>
      </c>
      <c r="J155" s="66">
        <v>0</v>
      </c>
      <c r="K155" s="66">
        <v>0</v>
      </c>
    </row>
    <row r="156" spans="1:11">
      <c r="A156" s="40" t="s">
        <v>136</v>
      </c>
      <c r="B156" s="41">
        <v>2857</v>
      </c>
      <c r="C156" s="41">
        <v>5708</v>
      </c>
      <c r="D156" s="41">
        <v>693</v>
      </c>
      <c r="E156" s="41">
        <v>427</v>
      </c>
      <c r="F156" s="41">
        <v>499</v>
      </c>
      <c r="G156" s="66">
        <v>373</v>
      </c>
      <c r="H156" s="66">
        <v>383</v>
      </c>
      <c r="I156" s="66">
        <f>4725+299</f>
        <v>5024</v>
      </c>
      <c r="J156" s="66">
        <f>9909+289</f>
        <v>10198</v>
      </c>
      <c r="K156" s="66">
        <f>20091+309+264</f>
        <v>20664</v>
      </c>
    </row>
    <row r="157" spans="1:11">
      <c r="A157" s="40" t="s">
        <v>132</v>
      </c>
      <c r="B157" s="41">
        <v>401</v>
      </c>
      <c r="C157" s="41">
        <v>546</v>
      </c>
      <c r="D157" s="41">
        <v>13</v>
      </c>
      <c r="E157" s="41">
        <v>0</v>
      </c>
      <c r="H157" s="66"/>
      <c r="I157" s="66">
        <v>156</v>
      </c>
      <c r="J157" s="66">
        <v>999</v>
      </c>
      <c r="K157" s="66">
        <v>1613</v>
      </c>
    </row>
    <row r="158" spans="1:11">
      <c r="A158" s="37" t="s">
        <v>137</v>
      </c>
      <c r="B158" s="38">
        <v>-91393</v>
      </c>
      <c r="C158" s="38">
        <v>-107180</v>
      </c>
      <c r="D158" s="38">
        <v>-706</v>
      </c>
      <c r="E158" s="38">
        <v>-101353</v>
      </c>
      <c r="F158" s="38">
        <v>4532</v>
      </c>
      <c r="G158" s="1">
        <v>-377</v>
      </c>
      <c r="H158" s="1">
        <v>1627</v>
      </c>
      <c r="I158" s="1">
        <v>-5109</v>
      </c>
      <c r="J158" s="1">
        <v>-9523</v>
      </c>
      <c r="K158" s="1">
        <v>263</v>
      </c>
    </row>
    <row r="159" spans="1:11">
      <c r="A159" s="37" t="s">
        <v>138</v>
      </c>
      <c r="B159" s="38">
        <v>513929</v>
      </c>
      <c r="C159" s="38">
        <v>-54972</v>
      </c>
      <c r="D159" s="38">
        <v>37391</v>
      </c>
      <c r="E159" s="38">
        <v>-150382</v>
      </c>
      <c r="F159" s="38">
        <v>105740</v>
      </c>
      <c r="G159" s="1">
        <v>319242</v>
      </c>
      <c r="H159" s="1">
        <v>-2097</v>
      </c>
      <c r="I159" s="1">
        <v>12818</v>
      </c>
      <c r="J159" s="1">
        <v>17047</v>
      </c>
      <c r="K159" s="1">
        <v>-5791</v>
      </c>
    </row>
    <row r="160" spans="1:11">
      <c r="A160" s="37" t="s">
        <v>139</v>
      </c>
      <c r="B160" s="38">
        <v>513929</v>
      </c>
      <c r="C160" s="38">
        <v>-54972</v>
      </c>
      <c r="D160" s="38">
        <v>37391</v>
      </c>
      <c r="E160" s="38">
        <v>-150382</v>
      </c>
      <c r="F160" s="38">
        <v>105740</v>
      </c>
      <c r="G160" s="1">
        <v>319242</v>
      </c>
      <c r="H160" s="1">
        <v>-2097</v>
      </c>
      <c r="I160" s="1">
        <v>12818</v>
      </c>
      <c r="J160" s="1">
        <v>17047</v>
      </c>
      <c r="K160" s="1">
        <v>-5791</v>
      </c>
    </row>
    <row r="161" spans="1:11">
      <c r="A161" s="37" t="s">
        <v>140</v>
      </c>
      <c r="B161" s="38">
        <v>49406</v>
      </c>
      <c r="C161" s="38">
        <v>104378</v>
      </c>
      <c r="D161" s="38">
        <v>66987</v>
      </c>
      <c r="E161" s="38">
        <v>217369</v>
      </c>
      <c r="F161" s="38">
        <v>111629</v>
      </c>
      <c r="G161" s="1">
        <v>34395</v>
      </c>
      <c r="H161" s="67">
        <v>36492</v>
      </c>
      <c r="I161" s="1">
        <v>26866</v>
      </c>
      <c r="J161" s="1">
        <v>9819</v>
      </c>
      <c r="K161" s="1">
        <v>15610</v>
      </c>
    </row>
    <row r="162" spans="1:11">
      <c r="A162" s="37" t="s">
        <v>141</v>
      </c>
      <c r="B162" s="38">
        <v>563335</v>
      </c>
      <c r="C162" s="38">
        <v>49406</v>
      </c>
      <c r="D162" s="38">
        <v>104378</v>
      </c>
      <c r="E162" s="38">
        <v>66987</v>
      </c>
      <c r="F162" s="38">
        <v>217369</v>
      </c>
      <c r="G162" s="67">
        <v>353637</v>
      </c>
      <c r="H162" s="1">
        <v>34395</v>
      </c>
      <c r="I162" s="67">
        <v>39684</v>
      </c>
      <c r="J162" s="67">
        <v>26866</v>
      </c>
      <c r="K162" s="67">
        <v>9819</v>
      </c>
    </row>
    <row r="163" spans="1:11">
      <c r="A163" s="25"/>
      <c r="B163" s="15"/>
      <c r="C163" s="15"/>
      <c r="D163" s="15"/>
    </row>
    <row r="164" spans="1:11">
      <c r="A164" s="25"/>
      <c r="B164" s="15"/>
      <c r="C164" s="15"/>
      <c r="D164" s="15"/>
    </row>
    <row r="165" spans="1:11" ht="26">
      <c r="A165" s="5" t="s">
        <v>142</v>
      </c>
      <c r="B165"/>
      <c r="C165"/>
      <c r="D165"/>
    </row>
    <row r="166" spans="1:11" ht="16" customHeight="1">
      <c r="A166" s="43" t="s">
        <v>143</v>
      </c>
      <c r="B166" s="7" t="s">
        <v>4</v>
      </c>
      <c r="C166" s="7" t="s">
        <v>5</v>
      </c>
      <c r="D166" s="7" t="s">
        <v>6</v>
      </c>
      <c r="E166" s="7" t="s">
        <v>150</v>
      </c>
      <c r="F166" s="7" t="s">
        <v>153</v>
      </c>
    </row>
    <row r="167" spans="1:11">
      <c r="A167" s="43"/>
    </row>
    <row r="168" spans="1:11">
      <c r="A168" s="44" t="s">
        <v>7</v>
      </c>
      <c r="B168" s="42">
        <v>2138875</v>
      </c>
      <c r="C168" s="42">
        <v>521272</v>
      </c>
      <c r="D168" s="42">
        <v>362901</v>
      </c>
      <c r="E168" s="42">
        <v>463184</v>
      </c>
      <c r="F168" s="42">
        <v>583903</v>
      </c>
    </row>
    <row r="169" spans="1:11">
      <c r="A169" s="45" t="s">
        <v>8</v>
      </c>
      <c r="B169" s="29">
        <v>1839932</v>
      </c>
      <c r="C169" s="29">
        <v>304475</v>
      </c>
      <c r="D169" s="29">
        <v>235919</v>
      </c>
      <c r="E169" s="29">
        <v>346841</v>
      </c>
      <c r="F169" s="29">
        <v>470464</v>
      </c>
    </row>
    <row r="170" spans="1:11">
      <c r="A170" s="45" t="s">
        <v>9</v>
      </c>
      <c r="B170" s="29">
        <v>2242</v>
      </c>
      <c r="C170" s="29">
        <v>38304</v>
      </c>
      <c r="D170" s="29">
        <v>108</v>
      </c>
      <c r="E170" s="29">
        <v>98</v>
      </c>
      <c r="F170" s="29">
        <v>92</v>
      </c>
    </row>
    <row r="171" spans="1:11">
      <c r="A171" s="45" t="s">
        <v>10</v>
      </c>
      <c r="B171" s="29">
        <v>296701</v>
      </c>
      <c r="C171" s="29">
        <v>178493</v>
      </c>
      <c r="D171" s="29">
        <v>126874</v>
      </c>
      <c r="E171" s="29">
        <v>116245</v>
      </c>
      <c r="F171" s="29">
        <v>113347</v>
      </c>
    </row>
    <row r="172" spans="1:11">
      <c r="A172" s="44" t="s">
        <v>144</v>
      </c>
      <c r="B172" s="42">
        <v>491364</v>
      </c>
      <c r="C172" s="42">
        <v>161308</v>
      </c>
      <c r="D172" s="42">
        <v>106254</v>
      </c>
      <c r="E172" s="42">
        <v>82174</v>
      </c>
      <c r="F172" s="42">
        <v>113238</v>
      </c>
    </row>
    <row r="173" spans="1:11">
      <c r="A173" s="45" t="s">
        <v>12</v>
      </c>
      <c r="B173" s="29">
        <v>256105</v>
      </c>
      <c r="C173" s="29">
        <v>31657</v>
      </c>
      <c r="D173" s="29">
        <v>12692</v>
      </c>
      <c r="E173" s="29">
        <v>1273</v>
      </c>
      <c r="F173" s="29">
        <v>33160</v>
      </c>
    </row>
    <row r="174" spans="1:11">
      <c r="A174" s="45" t="s">
        <v>13</v>
      </c>
      <c r="B174" s="29">
        <v>235259</v>
      </c>
      <c r="C174" s="29">
        <v>129651</v>
      </c>
      <c r="D174" s="29">
        <v>93562</v>
      </c>
      <c r="E174" s="29">
        <v>80901</v>
      </c>
      <c r="F174" s="29">
        <v>80078</v>
      </c>
    </row>
    <row r="175" spans="1:11">
      <c r="A175" s="46" t="s">
        <v>14</v>
      </c>
      <c r="B175" s="42">
        <v>1647511</v>
      </c>
      <c r="C175" s="42">
        <v>359964</v>
      </c>
      <c r="D175" s="42">
        <v>256647</v>
      </c>
      <c r="E175" s="42">
        <v>381010</v>
      </c>
      <c r="F175" s="42">
        <v>470665</v>
      </c>
    </row>
    <row r="176" spans="1:11">
      <c r="A176" s="47" t="s">
        <v>15</v>
      </c>
      <c r="B176" s="29">
        <v>408016</v>
      </c>
      <c r="C176" s="29">
        <v>125341</v>
      </c>
      <c r="D176" s="29">
        <v>107183</v>
      </c>
      <c r="E176" s="29">
        <v>4607</v>
      </c>
      <c r="F176" s="29">
        <v>138508</v>
      </c>
    </row>
    <row r="177" spans="1:6">
      <c r="A177" s="47" t="s">
        <v>16</v>
      </c>
      <c r="B177" s="29">
        <v>66435</v>
      </c>
      <c r="C177" s="29">
        <v>57113</v>
      </c>
      <c r="D177" s="29">
        <v>36602</v>
      </c>
      <c r="E177" s="29">
        <v>110673</v>
      </c>
      <c r="F177" s="29">
        <v>25339</v>
      </c>
    </row>
    <row r="178" spans="1:6">
      <c r="A178" s="47" t="s">
        <v>17</v>
      </c>
      <c r="B178" s="29">
        <v>8535</v>
      </c>
      <c r="C178" s="29">
        <v>8274</v>
      </c>
      <c r="D178" s="29">
        <v>2480</v>
      </c>
      <c r="E178" s="29">
        <v>32228</v>
      </c>
      <c r="F178" s="29">
        <v>2459</v>
      </c>
    </row>
    <row r="179" spans="1:6">
      <c r="A179" s="47" t="s">
        <v>18</v>
      </c>
      <c r="B179" s="29">
        <v>24421</v>
      </c>
      <c r="C179" s="29">
        <v>5503</v>
      </c>
      <c r="D179" s="29">
        <v>3134</v>
      </c>
      <c r="E179" s="29">
        <v>2797</v>
      </c>
      <c r="F179" s="29">
        <v>5650</v>
      </c>
    </row>
    <row r="180" spans="1:6">
      <c r="A180" s="47" t="s">
        <v>19</v>
      </c>
      <c r="B180" s="29">
        <v>-97</v>
      </c>
      <c r="C180" s="29">
        <v>5</v>
      </c>
      <c r="D180" s="29">
        <v>184</v>
      </c>
      <c r="E180" s="29">
        <v>1021</v>
      </c>
    </row>
    <row r="181" spans="1:6">
      <c r="A181" s="46" t="s">
        <v>20</v>
      </c>
      <c r="B181" s="42">
        <v>1157077</v>
      </c>
      <c r="C181" s="42">
        <v>180286</v>
      </c>
      <c r="D181" s="42">
        <v>112392</v>
      </c>
      <c r="E181" s="42">
        <v>240940</v>
      </c>
      <c r="F181" s="42">
        <v>303627</v>
      </c>
    </row>
    <row r="182" spans="1:6">
      <c r="A182" s="47" t="s">
        <v>21</v>
      </c>
      <c r="B182" s="29">
        <v>17081</v>
      </c>
      <c r="C182" s="29">
        <v>9463</v>
      </c>
      <c r="D182" s="29">
        <v>10771</v>
      </c>
      <c r="E182" s="29">
        <v>10856</v>
      </c>
      <c r="F182" s="29">
        <v>8587</v>
      </c>
    </row>
    <row r="183" spans="1:6">
      <c r="A183" s="47" t="s">
        <v>22</v>
      </c>
      <c r="B183" s="29">
        <v>9209</v>
      </c>
      <c r="C183" s="29">
        <v>587</v>
      </c>
      <c r="D183" s="29">
        <v>130</v>
      </c>
      <c r="E183" s="29">
        <v>4391</v>
      </c>
      <c r="F183" s="29">
        <v>276</v>
      </c>
    </row>
    <row r="184" spans="1:6">
      <c r="A184" s="46" t="s">
        <v>23</v>
      </c>
      <c r="B184" s="42">
        <v>1164949</v>
      </c>
      <c r="C184" s="42">
        <v>189162</v>
      </c>
      <c r="D184" s="42">
        <v>123033</v>
      </c>
      <c r="E184" s="42">
        <v>247405</v>
      </c>
      <c r="F184" s="42">
        <v>311938</v>
      </c>
    </row>
    <row r="185" spans="1:6">
      <c r="A185" s="47" t="s">
        <v>24</v>
      </c>
      <c r="B185" s="29">
        <v>10622</v>
      </c>
      <c r="C185" s="29">
        <v>13847</v>
      </c>
      <c r="D185" s="29">
        <v>13699</v>
      </c>
      <c r="E185" s="29">
        <v>47135</v>
      </c>
      <c r="F185" s="29">
        <v>61424</v>
      </c>
    </row>
    <row r="186" spans="1:6">
      <c r="A186" s="46" t="s">
        <v>25</v>
      </c>
      <c r="B186" s="42">
        <v>1154327</v>
      </c>
      <c r="C186" s="42">
        <v>175315</v>
      </c>
      <c r="D186" s="42">
        <v>109334</v>
      </c>
      <c r="E186" s="42">
        <v>200270</v>
      </c>
      <c r="F186" s="42">
        <v>250514</v>
      </c>
    </row>
    <row r="187" spans="1:6">
      <c r="A187" s="47"/>
      <c r="B187" s="29"/>
      <c r="C187" s="29"/>
      <c r="D187" s="29">
        <v>0</v>
      </c>
      <c r="E187" s="29">
        <v>0</v>
      </c>
      <c r="F187" s="29">
        <v>0</v>
      </c>
    </row>
    <row r="188" spans="1:6">
      <c r="A188" s="46" t="s">
        <v>26</v>
      </c>
      <c r="B188" s="42">
        <v>1154327</v>
      </c>
      <c r="C188" s="42">
        <v>175315</v>
      </c>
      <c r="D188" s="42">
        <v>109334</v>
      </c>
      <c r="E188" s="42">
        <v>200270</v>
      </c>
      <c r="F188" s="42">
        <v>250514</v>
      </c>
    </row>
    <row r="189" spans="1:6">
      <c r="B189" s="4"/>
      <c r="C189" s="4"/>
      <c r="D189" s="42"/>
    </row>
    <row r="190" spans="1:6">
      <c r="B190" s="4"/>
      <c r="C190" s="4"/>
      <c r="D190" s="4"/>
    </row>
    <row r="192" spans="1:6" ht="26">
      <c r="A192" s="5" t="s">
        <v>145</v>
      </c>
      <c r="B192"/>
      <c r="C192"/>
      <c r="D192"/>
    </row>
    <row r="193" spans="1:6" ht="16" customHeight="1">
      <c r="A193" s="49" t="s">
        <v>38</v>
      </c>
      <c r="B193" s="7" t="s">
        <v>4</v>
      </c>
      <c r="C193" s="7" t="s">
        <v>5</v>
      </c>
      <c r="D193" s="7" t="s">
        <v>6</v>
      </c>
      <c r="E193" s="7" t="s">
        <v>150</v>
      </c>
      <c r="F193" s="7" t="s">
        <v>153</v>
      </c>
    </row>
    <row r="194" spans="1:6">
      <c r="A194" s="50"/>
    </row>
    <row r="195" spans="1:6">
      <c r="A195" s="37" t="s">
        <v>146</v>
      </c>
      <c r="B195" s="48">
        <v>764178</v>
      </c>
      <c r="C195" s="48">
        <v>679389</v>
      </c>
      <c r="D195" s="48">
        <v>396431</v>
      </c>
      <c r="E195" s="48">
        <v>255535</v>
      </c>
      <c r="F195" s="48">
        <v>170644</v>
      </c>
    </row>
    <row r="196" spans="1:6">
      <c r="A196" s="13" t="s">
        <v>42</v>
      </c>
      <c r="B196" s="29">
        <v>105349</v>
      </c>
      <c r="C196" s="29">
        <v>105267</v>
      </c>
      <c r="D196" s="29">
        <v>19241</v>
      </c>
      <c r="E196" s="29">
        <v>18832</v>
      </c>
      <c r="F196" s="29">
        <v>14423</v>
      </c>
    </row>
    <row r="197" spans="1:6">
      <c r="A197" s="13" t="s">
        <v>43</v>
      </c>
      <c r="B197" s="29">
        <v>59790</v>
      </c>
      <c r="C197" s="29">
        <v>59763</v>
      </c>
      <c r="D197" s="29">
        <v>50210</v>
      </c>
      <c r="E197" s="29">
        <v>46209</v>
      </c>
      <c r="F197" s="29">
        <v>47112</v>
      </c>
    </row>
    <row r="198" spans="1:6">
      <c r="A198" s="13" t="s">
        <v>44</v>
      </c>
      <c r="B198" s="29">
        <v>406798</v>
      </c>
      <c r="C198" s="29">
        <v>385848</v>
      </c>
      <c r="D198" s="29">
        <v>242816</v>
      </c>
      <c r="E198" s="29">
        <v>143130</v>
      </c>
      <c r="F198" s="29">
        <v>62011</v>
      </c>
    </row>
    <row r="199" spans="1:6">
      <c r="A199" s="13" t="s">
        <v>45</v>
      </c>
      <c r="B199" s="29">
        <v>56438</v>
      </c>
      <c r="C199" s="29">
        <v>56438</v>
      </c>
      <c r="D199" s="29">
        <v>56438</v>
      </c>
      <c r="E199" s="29">
        <v>46417</v>
      </c>
      <c r="F199" s="29">
        <v>46417</v>
      </c>
    </row>
    <row r="200" spans="1:6">
      <c r="A200" s="13" t="s">
        <v>46</v>
      </c>
      <c r="B200" s="29">
        <v>48841</v>
      </c>
      <c r="C200" s="29">
        <v>44960</v>
      </c>
      <c r="D200" s="29">
        <v>9553</v>
      </c>
      <c r="E200" s="30">
        <v>0</v>
      </c>
      <c r="F200" s="29">
        <v>0</v>
      </c>
    </row>
    <row r="201" spans="1:6">
      <c r="A201" s="13" t="s">
        <v>47</v>
      </c>
      <c r="B201" s="29">
        <v>0</v>
      </c>
      <c r="C201" s="29">
        <v>0</v>
      </c>
      <c r="D201" s="29">
        <v>3478</v>
      </c>
      <c r="E201" s="30"/>
    </row>
    <row r="202" spans="1:6">
      <c r="A202" s="13" t="s">
        <v>147</v>
      </c>
      <c r="B202" s="29">
        <v>0</v>
      </c>
      <c r="C202" s="29">
        <v>0</v>
      </c>
      <c r="D202" s="29">
        <v>0</v>
      </c>
      <c r="E202" s="29">
        <v>0</v>
      </c>
    </row>
    <row r="203" spans="1:6">
      <c r="A203" s="13" t="s">
        <v>148</v>
      </c>
      <c r="B203" s="29">
        <v>8195</v>
      </c>
      <c r="C203" s="29">
        <v>8025</v>
      </c>
      <c r="D203" s="29">
        <v>3183</v>
      </c>
      <c r="E203" s="29">
        <v>452</v>
      </c>
      <c r="F203" s="29">
        <v>194</v>
      </c>
    </row>
    <row r="204" spans="1:6">
      <c r="A204" s="13" t="s">
        <v>49</v>
      </c>
      <c r="B204" s="29">
        <v>51588</v>
      </c>
      <c r="C204" s="29">
        <v>0</v>
      </c>
    </row>
    <row r="205" spans="1:6">
      <c r="A205" s="13" t="s">
        <v>50</v>
      </c>
      <c r="B205" s="29">
        <v>11676</v>
      </c>
      <c r="C205" s="29">
        <v>18730</v>
      </c>
      <c r="D205" s="30">
        <v>8622</v>
      </c>
    </row>
    <row r="206" spans="1:6">
      <c r="A206" s="13" t="s">
        <v>51</v>
      </c>
      <c r="B206" s="29">
        <v>15182</v>
      </c>
      <c r="C206" s="29">
        <v>0</v>
      </c>
      <c r="D206" s="29">
        <v>2320</v>
      </c>
      <c r="E206" s="29">
        <v>0</v>
      </c>
      <c r="F206" s="29">
        <v>0</v>
      </c>
    </row>
    <row r="207" spans="1:6">
      <c r="A207" s="13" t="s">
        <v>52</v>
      </c>
      <c r="B207" s="29">
        <v>321</v>
      </c>
      <c r="C207" s="29">
        <v>358</v>
      </c>
      <c r="D207" s="29">
        <v>570</v>
      </c>
      <c r="E207" s="29">
        <v>495</v>
      </c>
      <c r="F207" s="29">
        <v>487</v>
      </c>
    </row>
    <row r="208" spans="1:6">
      <c r="A208" s="37" t="s">
        <v>53</v>
      </c>
      <c r="B208" s="48">
        <v>2130300</v>
      </c>
      <c r="C208" s="48">
        <v>724719</v>
      </c>
      <c r="D208" s="48">
        <v>730407</v>
      </c>
      <c r="E208" s="48">
        <v>725978</v>
      </c>
      <c r="F208" s="48">
        <v>704316</v>
      </c>
    </row>
    <row r="209" spans="1:6">
      <c r="A209" s="13" t="s">
        <v>54</v>
      </c>
      <c r="B209" s="29">
        <v>6957</v>
      </c>
      <c r="C209" s="29">
        <v>12862</v>
      </c>
      <c r="D209" s="29">
        <v>258</v>
      </c>
      <c r="E209" s="29">
        <v>323</v>
      </c>
      <c r="F209" s="29">
        <v>401</v>
      </c>
    </row>
    <row r="210" spans="1:6">
      <c r="A210" s="13" t="s">
        <v>55</v>
      </c>
      <c r="B210" s="29">
        <v>1205603</v>
      </c>
      <c r="C210" s="29">
        <v>129573</v>
      </c>
      <c r="D210" s="29">
        <v>37008</v>
      </c>
      <c r="E210" s="29">
        <v>46261</v>
      </c>
      <c r="F210" s="29">
        <v>71554</v>
      </c>
    </row>
    <row r="211" spans="1:6">
      <c r="A211" s="13" t="s">
        <v>56</v>
      </c>
      <c r="B211" s="29">
        <v>0</v>
      </c>
      <c r="C211" s="29">
        <v>20349</v>
      </c>
      <c r="D211" s="29">
        <v>1611</v>
      </c>
      <c r="E211" s="29">
        <v>0</v>
      </c>
      <c r="F211" s="29">
        <v>112</v>
      </c>
    </row>
    <row r="212" spans="1:6">
      <c r="A212" s="13" t="s">
        <v>52</v>
      </c>
      <c r="B212" s="29">
        <v>70210</v>
      </c>
      <c r="C212" s="29">
        <v>60078</v>
      </c>
      <c r="D212" s="29">
        <v>19231</v>
      </c>
      <c r="E212" s="29">
        <v>17582</v>
      </c>
      <c r="F212" s="29">
        <v>20268</v>
      </c>
    </row>
    <row r="213" spans="1:6">
      <c r="A213" s="13" t="s">
        <v>49</v>
      </c>
      <c r="B213" s="29">
        <v>106444</v>
      </c>
      <c r="C213" s="29">
        <v>0</v>
      </c>
      <c r="D213" s="29">
        <v>0</v>
      </c>
      <c r="E213" s="29">
        <v>0</v>
      </c>
      <c r="F213" s="29">
        <v>53</v>
      </c>
    </row>
    <row r="214" spans="1:6">
      <c r="A214" s="13" t="s">
        <v>50</v>
      </c>
      <c r="B214" s="29">
        <v>13383</v>
      </c>
      <c r="C214" s="29">
        <v>19556</v>
      </c>
      <c r="D214" s="29">
        <v>12880</v>
      </c>
      <c r="E214" s="29">
        <v>14296</v>
      </c>
      <c r="F214" s="29">
        <v>14724</v>
      </c>
    </row>
    <row r="215" spans="1:6">
      <c r="A215" s="13" t="s">
        <v>57</v>
      </c>
      <c r="B215" s="29">
        <v>563335</v>
      </c>
      <c r="C215" s="29">
        <v>49406</v>
      </c>
      <c r="D215" s="29">
        <v>104378</v>
      </c>
      <c r="E215" s="29">
        <v>66987</v>
      </c>
      <c r="F215" s="29">
        <v>217369</v>
      </c>
    </row>
    <row r="216" spans="1:6">
      <c r="A216" s="13" t="s">
        <v>58</v>
      </c>
      <c r="B216" s="29">
        <v>164368</v>
      </c>
      <c r="C216" s="29">
        <v>432895</v>
      </c>
      <c r="D216" s="29">
        <v>554992</v>
      </c>
      <c r="E216" s="29">
        <v>580529</v>
      </c>
    </row>
    <row r="217" spans="1:6">
      <c r="A217" s="13" t="s">
        <v>59</v>
      </c>
      <c r="B217" s="29">
        <v>0</v>
      </c>
      <c r="C217" s="29">
        <v>0</v>
      </c>
      <c r="D217" s="29">
        <v>49</v>
      </c>
      <c r="E217" s="30">
        <v>0</v>
      </c>
      <c r="F217" s="29">
        <v>379835</v>
      </c>
    </row>
    <row r="218" spans="1:6">
      <c r="A218" s="37" t="s">
        <v>60</v>
      </c>
      <c r="B218" s="48">
        <v>2894478</v>
      </c>
      <c r="C218" s="48">
        <v>1404108</v>
      </c>
      <c r="D218" s="48">
        <v>1126838</v>
      </c>
      <c r="E218" s="48">
        <v>981513</v>
      </c>
      <c r="F218" s="48">
        <v>874960</v>
      </c>
    </row>
    <row r="219" spans="1:6">
      <c r="A219" s="25"/>
    </row>
    <row r="220" spans="1:6">
      <c r="A220" s="5"/>
      <c r="B220"/>
      <c r="C220"/>
      <c r="D220"/>
    </row>
    <row r="221" spans="1:6" ht="16" customHeight="1">
      <c r="A221" s="49" t="s">
        <v>61</v>
      </c>
      <c r="B221" s="7" t="s">
        <v>4</v>
      </c>
      <c r="C221" s="7" t="s">
        <v>5</v>
      </c>
      <c r="D221" s="7" t="s">
        <v>6</v>
      </c>
      <c r="E221" s="7" t="s">
        <v>150</v>
      </c>
      <c r="F221" s="7" t="s">
        <v>153</v>
      </c>
    </row>
    <row r="222" spans="1:6">
      <c r="A222" s="50"/>
    </row>
    <row r="223" spans="1:6">
      <c r="A223" s="44" t="s">
        <v>62</v>
      </c>
      <c r="B223" s="48">
        <v>2187356</v>
      </c>
      <c r="C223" s="48">
        <v>1105651</v>
      </c>
      <c r="D223" s="48">
        <v>1002864</v>
      </c>
      <c r="E223" s="48">
        <v>882899</v>
      </c>
      <c r="F223" s="48">
        <v>776938</v>
      </c>
    </row>
    <row r="224" spans="1:6">
      <c r="A224" s="44" t="s">
        <v>63</v>
      </c>
      <c r="B224" s="48">
        <v>2187356</v>
      </c>
      <c r="C224" s="48">
        <v>1105651</v>
      </c>
      <c r="D224" s="48">
        <v>1002864</v>
      </c>
      <c r="E224" s="48">
        <v>882899</v>
      </c>
      <c r="F224" s="48">
        <v>776938</v>
      </c>
    </row>
    <row r="225" spans="1:6">
      <c r="A225" s="47" t="s">
        <v>64</v>
      </c>
      <c r="B225" s="29">
        <v>100655</v>
      </c>
      <c r="C225" s="29">
        <v>96120</v>
      </c>
      <c r="D225" s="29">
        <v>96120</v>
      </c>
      <c r="E225" s="29">
        <v>96120</v>
      </c>
      <c r="F225" s="29">
        <v>96120</v>
      </c>
    </row>
    <row r="226" spans="1:6">
      <c r="A226" s="47" t="s">
        <v>65</v>
      </c>
      <c r="B226" s="29">
        <v>774851</v>
      </c>
      <c r="C226" s="29">
        <v>777090</v>
      </c>
      <c r="D226" s="29">
        <v>739724</v>
      </c>
      <c r="E226" s="29">
        <v>549335</v>
      </c>
      <c r="F226" s="29">
        <v>403001</v>
      </c>
    </row>
    <row r="227" spans="1:6">
      <c r="A227" s="51" t="s">
        <v>66</v>
      </c>
      <c r="B227" s="30">
        <v>113844</v>
      </c>
      <c r="C227" s="30">
        <v>3861</v>
      </c>
    </row>
    <row r="228" spans="1:6">
      <c r="A228" s="47" t="s">
        <v>67</v>
      </c>
      <c r="B228" s="29">
        <v>45547</v>
      </c>
      <c r="C228" s="29">
        <v>54657</v>
      </c>
      <c r="D228" s="29">
        <v>26145</v>
      </c>
      <c r="E228" s="29">
        <v>15212</v>
      </c>
      <c r="F228" s="29">
        <v>4795</v>
      </c>
    </row>
    <row r="229" spans="1:6">
      <c r="A229" s="47" t="s">
        <v>68</v>
      </c>
      <c r="B229" s="29">
        <v>1091</v>
      </c>
      <c r="C229" s="29">
        <v>898</v>
      </c>
      <c r="D229" s="29">
        <v>1012</v>
      </c>
      <c r="E229" s="29">
        <v>118</v>
      </c>
      <c r="F229" s="29">
        <v>3918</v>
      </c>
    </row>
    <row r="230" spans="1:6">
      <c r="A230" s="47" t="s">
        <v>69</v>
      </c>
      <c r="B230" s="29">
        <v>-2959</v>
      </c>
      <c r="C230" s="29">
        <v>-2290</v>
      </c>
      <c r="D230" s="29">
        <v>30529</v>
      </c>
      <c r="E230" s="29">
        <v>21844</v>
      </c>
      <c r="F230" s="29">
        <v>18590</v>
      </c>
    </row>
    <row r="231" spans="1:6">
      <c r="A231" s="47" t="s">
        <v>70</v>
      </c>
      <c r="B231" s="29">
        <v>1154327</v>
      </c>
      <c r="C231" s="29">
        <v>175315</v>
      </c>
      <c r="D231" s="29">
        <v>109334</v>
      </c>
      <c r="E231" s="29">
        <v>200270</v>
      </c>
      <c r="F231" s="29">
        <v>250514</v>
      </c>
    </row>
    <row r="232" spans="1:6">
      <c r="A232" s="37" t="s">
        <v>71</v>
      </c>
      <c r="B232" s="48">
        <v>0</v>
      </c>
      <c r="C232" s="48">
        <v>0</v>
      </c>
      <c r="D232" s="48">
        <v>0</v>
      </c>
      <c r="E232" s="48">
        <v>0</v>
      </c>
      <c r="F232" s="48">
        <v>0</v>
      </c>
    </row>
    <row r="233" spans="1:6">
      <c r="A233" s="44" t="s">
        <v>72</v>
      </c>
      <c r="B233" s="48">
        <v>166153</v>
      </c>
      <c r="C233" s="48">
        <v>25239</v>
      </c>
      <c r="D233" s="48">
        <v>6691</v>
      </c>
      <c r="E233" s="48">
        <v>4130</v>
      </c>
      <c r="F233" s="48">
        <v>8275</v>
      </c>
    </row>
    <row r="234" spans="1:6">
      <c r="A234" s="13" t="s">
        <v>73</v>
      </c>
      <c r="B234" s="29">
        <v>16006</v>
      </c>
      <c r="C234" s="52">
        <v>17751</v>
      </c>
      <c r="D234" s="29">
        <v>163</v>
      </c>
      <c r="E234" s="29">
        <v>148</v>
      </c>
      <c r="F234" s="29">
        <v>76</v>
      </c>
    </row>
    <row r="235" spans="1:6">
      <c r="A235" s="47" t="s">
        <v>149</v>
      </c>
      <c r="B235" s="29">
        <v>3173</v>
      </c>
      <c r="C235" s="52">
        <v>3421</v>
      </c>
      <c r="D235" s="30">
        <v>0</v>
      </c>
    </row>
    <row r="236" spans="1:6">
      <c r="A236" s="47" t="s">
        <v>75</v>
      </c>
      <c r="B236" s="29">
        <v>0</v>
      </c>
      <c r="C236" s="52">
        <v>2935</v>
      </c>
      <c r="D236" s="29">
        <v>0</v>
      </c>
      <c r="E236" s="29">
        <v>1878</v>
      </c>
      <c r="F236" s="29">
        <v>7198</v>
      </c>
    </row>
    <row r="237" spans="1:6">
      <c r="A237" s="47" t="s">
        <v>76</v>
      </c>
      <c r="B237" s="29">
        <v>963</v>
      </c>
      <c r="C237" s="52">
        <v>364</v>
      </c>
      <c r="D237" s="29">
        <v>6338</v>
      </c>
      <c r="E237" s="29">
        <v>2023</v>
      </c>
      <c r="F237" s="29">
        <v>944</v>
      </c>
    </row>
    <row r="238" spans="1:6">
      <c r="A238" s="47" t="s">
        <v>77</v>
      </c>
      <c r="B238" s="29">
        <v>398</v>
      </c>
      <c r="C238" s="52">
        <v>255</v>
      </c>
      <c r="D238" s="29">
        <v>190</v>
      </c>
      <c r="E238" s="29">
        <v>81</v>
      </c>
      <c r="F238" s="29">
        <v>57</v>
      </c>
    </row>
    <row r="239" spans="1:6">
      <c r="A239" s="47" t="s">
        <v>78</v>
      </c>
      <c r="B239" s="52">
        <v>145613</v>
      </c>
      <c r="C239" s="52">
        <v>513</v>
      </c>
      <c r="D239" s="30">
        <v>0</v>
      </c>
    </row>
    <row r="240" spans="1:6">
      <c r="A240" s="44" t="s">
        <v>79</v>
      </c>
      <c r="B240" s="48">
        <v>540969</v>
      </c>
      <c r="C240" s="48">
        <v>273218</v>
      </c>
      <c r="D240" s="48">
        <v>117283</v>
      </c>
      <c r="E240" s="48">
        <v>94484</v>
      </c>
      <c r="F240" s="48">
        <v>89747</v>
      </c>
    </row>
    <row r="241" spans="1:6">
      <c r="A241" s="47" t="s">
        <v>80</v>
      </c>
      <c r="B241" s="29">
        <v>0</v>
      </c>
      <c r="C241" s="29">
        <v>0</v>
      </c>
      <c r="D241" s="29">
        <v>0</v>
      </c>
      <c r="E241" s="29">
        <v>0</v>
      </c>
      <c r="F241" s="29">
        <v>0</v>
      </c>
    </row>
    <row r="242" spans="1:6">
      <c r="A242" s="47" t="s">
        <v>73</v>
      </c>
      <c r="B242" s="29">
        <v>2933</v>
      </c>
      <c r="C242" s="29">
        <v>2154</v>
      </c>
      <c r="D242" s="29">
        <v>246</v>
      </c>
      <c r="E242" s="29">
        <v>190</v>
      </c>
      <c r="F242" s="29">
        <v>63</v>
      </c>
    </row>
    <row r="243" spans="1:6">
      <c r="A243" s="47" t="s">
        <v>81</v>
      </c>
      <c r="B243" s="29">
        <v>115444</v>
      </c>
      <c r="C243" s="29">
        <v>59866</v>
      </c>
      <c r="D243" s="29">
        <v>49914</v>
      </c>
      <c r="E243" s="29">
        <v>37374</v>
      </c>
      <c r="F243" s="29">
        <v>27906</v>
      </c>
    </row>
    <row r="244" spans="1:6">
      <c r="A244" s="47" t="s">
        <v>82</v>
      </c>
      <c r="B244" s="29">
        <v>1742</v>
      </c>
      <c r="C244" s="29">
        <v>118</v>
      </c>
      <c r="D244" s="29">
        <v>0</v>
      </c>
      <c r="E244" s="29">
        <v>3457</v>
      </c>
      <c r="F244" s="29">
        <v>3762</v>
      </c>
    </row>
    <row r="245" spans="1:6">
      <c r="A245" s="47" t="s">
        <v>83</v>
      </c>
      <c r="B245" s="29">
        <v>33134</v>
      </c>
      <c r="C245" s="29">
        <v>11041</v>
      </c>
      <c r="D245" s="29">
        <v>17785</v>
      </c>
      <c r="E245" s="29">
        <v>6770</v>
      </c>
      <c r="F245" s="29">
        <v>9827</v>
      </c>
    </row>
    <row r="246" spans="1:6">
      <c r="A246" s="47" t="s">
        <v>76</v>
      </c>
      <c r="B246" s="29">
        <v>47758</v>
      </c>
      <c r="C246" s="29">
        <v>161364</v>
      </c>
      <c r="D246" s="29">
        <v>26172</v>
      </c>
      <c r="E246" s="29">
        <v>3052</v>
      </c>
      <c r="F246" s="29">
        <v>2864</v>
      </c>
    </row>
    <row r="247" spans="1:6">
      <c r="A247" s="47" t="s">
        <v>77</v>
      </c>
      <c r="B247" s="29">
        <v>4</v>
      </c>
      <c r="C247" s="29">
        <v>2</v>
      </c>
      <c r="D247" s="29">
        <v>2</v>
      </c>
      <c r="E247" s="29">
        <v>1</v>
      </c>
      <c r="F247" s="29">
        <v>294</v>
      </c>
    </row>
    <row r="248" spans="1:6">
      <c r="A248" s="47" t="s">
        <v>78</v>
      </c>
      <c r="B248" s="29">
        <v>339954</v>
      </c>
      <c r="C248" s="29">
        <v>38673</v>
      </c>
      <c r="D248" s="29">
        <v>23164</v>
      </c>
      <c r="E248" s="29">
        <v>43640</v>
      </c>
      <c r="F248" s="29">
        <v>45031</v>
      </c>
    </row>
    <row r="249" spans="1:6">
      <c r="A249" s="44" t="s">
        <v>84</v>
      </c>
      <c r="B249" s="48">
        <v>2894478</v>
      </c>
      <c r="C249" s="48">
        <v>1404108</v>
      </c>
      <c r="D249" s="48">
        <v>1126838</v>
      </c>
      <c r="E249" s="48">
        <v>981513</v>
      </c>
      <c r="F249" s="48">
        <v>874960</v>
      </c>
    </row>
    <row r="250" spans="1:6">
      <c r="A250" s="25" t="s">
        <v>85</v>
      </c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</sheetData>
  <mergeCells count="6">
    <mergeCell ref="K107:K108"/>
    <mergeCell ref="A221:A222"/>
    <mergeCell ref="I107:I108"/>
    <mergeCell ref="J107:J108"/>
    <mergeCell ref="A166:A167"/>
    <mergeCell ref="A193:A194"/>
  </mergeCell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financials 2010-2020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2021-04-23T22:19:10Z</dcterms:created>
  <dcterms:modified xsi:type="dcterms:W3CDTF">2021-04-27T21:24:28Z</dcterms:modified>
</cp:coreProperties>
</file>